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OCTOS SEPT-DIC-25\REPORTES MENSUALES-SEP-2025\"/>
    </mc:Choice>
  </mc:AlternateContent>
  <xr:revisionPtr revIDLastSave="0" documentId="13_ncr:1_{FCB63507-AFC8-44C9-ACEC-626D37540E20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30" l="1"/>
  <c r="J16" i="30"/>
  <c r="J15" i="30"/>
  <c r="J14" i="30"/>
  <c r="I17" i="30"/>
  <c r="I16" i="30"/>
  <c r="I15" i="30"/>
  <c r="I15" i="27"/>
  <c r="I16" i="27"/>
  <c r="I17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E17" i="30"/>
  <c r="D17" i="30"/>
  <c r="B1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B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K17" i="30" l="1"/>
  <c r="M17" i="27"/>
  <c r="M21" i="27"/>
  <c r="J24" i="31"/>
  <c r="K24" i="31" s="1"/>
  <c r="J19" i="27"/>
  <c r="K19" i="27" s="1"/>
  <c r="I14" i="27"/>
  <c r="M22" i="27"/>
  <c r="J26" i="27"/>
  <c r="K26" i="27" s="1"/>
  <c r="K15" i="30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K14" i="30"/>
  <c r="J18" i="30"/>
  <c r="K18" i="30" s="1"/>
  <c r="J22" i="30"/>
  <c r="K22" i="30" s="1"/>
  <c r="J14" i="31"/>
  <c r="K14" i="31" s="1"/>
  <c r="I19" i="31"/>
  <c r="J18" i="27"/>
  <c r="K18" i="27" s="1"/>
  <c r="I22" i="27"/>
  <c r="M25" i="27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K16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<sst xmlns="http://schemas.openxmlformats.org/spreadsheetml/2006/main" count="147" uniqueCount="48">
  <si>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</si>
  <si>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</si>
  <si>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</si>
  <si>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</si>
  <si>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</si>
  <si>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</si>
  <si>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</si>
  <si>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</si>
  <si>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</si>
  <si>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</si>
  <si>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</si>
  <si>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</si>
  <si>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</si>
  <si>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</si>
  <si>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</si>
  <si>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</si>
  <si>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</si>
  <si>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</si>
  <si>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</si>
  <si>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</si>
  <si>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</si>
  <si>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</si>
  <si>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</si>
  <si>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</si>
  <si>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</si>
  <si>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</si>
  <si>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</si>
  <si>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</si>
  <si>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</si>
  <si>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</si>
  <si>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</si>
  <si>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</si>
  <si>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</si>
  <si>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AGOSTO-DICIEMBRE-2025</t>
  </si>
  <si>
    <t>BERNABE CONTRERAS CONTRERAS</t>
  </si>
  <si>
    <t>ERGONOMIA</t>
  </si>
  <si>
    <t>INGENIERIA ECONOMICA</t>
  </si>
  <si>
    <t>METODOS AVANZADO DE INGENIERIA DE PRODUCTO</t>
  </si>
  <si>
    <t>INVESTIGACION DE OPERACIONES</t>
  </si>
  <si>
    <t>501-A</t>
  </si>
  <si>
    <t>501-B</t>
  </si>
  <si>
    <t>ARRA</t>
  </si>
  <si>
    <t>304-A</t>
  </si>
  <si>
    <t>INGENIERIA INDUSTRIAL</t>
  </si>
  <si>
    <t>INGENIERIA EN SISTEMA</t>
  </si>
  <si>
    <t>NA</t>
  </si>
  <si>
    <t>SE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</si>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</sst>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2" zoomScaleNormal="100" zoomScaleSheetLayoutView="100" zoomScalePageLayoutView="70" workbookViewId="0">
      <selection activeCell="G13" sqref="G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32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5</v>
      </c>
      <c r="H7" s="4" t="s">
        <v>5</v>
      </c>
      <c r="I7" s="5">
        <v>4</v>
      </c>
      <c r="J7" s="39" t="s">
        <v>6</v>
      </c>
      <c r="K7" s="39"/>
      <c r="L7" s="39"/>
      <c r="M7" s="29" t="s">
        <v>33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34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7" t="s">
        <v>35</v>
      </c>
      <c r="C13" s="8" t="s">
        <v>20</v>
      </c>
      <c r="D13" s="8" t="s">
        <v>39</v>
      </c>
      <c r="E13" s="8" t="s">
        <v>43</v>
      </c>
      <c r="F13" s="8">
        <v>24</v>
      </c>
      <c r="G13" s="8">
        <v>15</v>
      </c>
      <c r="H13" s="8">
        <v>0</v>
      </c>
      <c r="I13" s="9">
        <f>(G13+H13)/F13</f>
        <v>0.625</v>
      </c>
      <c r="J13" s="8">
        <f t="shared" ref="J13:J27" si="0">(F13-SUM(G13:H13))-L13</f>
        <v>9</v>
      </c>
      <c r="K13" s="9">
        <f t="shared" ref="K13:K27" si="1">J13/F13</f>
        <v>0.375</v>
      </c>
      <c r="L13" s="8"/>
      <c r="M13" s="9">
        <f t="shared" ref="M13:M27" si="2">L13/F13</f>
        <v>0</v>
      </c>
      <c r="N13" s="8">
        <v>40.83</v>
      </c>
      <c r="O13" s="12">
        <v>0.63</v>
      </c>
      <c r="P13" s="17"/>
    </row>
    <row r="14" spans="1:16" s="10" customFormat="1" ht="25.5" x14ac:dyDescent="0.2">
      <c r="A14" s="17"/>
      <c r="B14" s="7" t="s">
        <v>35</v>
      </c>
      <c r="C14" s="8" t="s">
        <v>20</v>
      </c>
      <c r="D14" s="8" t="s">
        <v>40</v>
      </c>
      <c r="E14" s="8" t="s">
        <v>43</v>
      </c>
      <c r="F14" s="8">
        <v>14</v>
      </c>
      <c r="G14" s="8">
        <v>7</v>
      </c>
      <c r="H14" s="8">
        <v>0</v>
      </c>
      <c r="I14" s="9">
        <f t="shared" ref="I14:I17" si="3">(G14+H14)/F14</f>
        <v>0.5</v>
      </c>
      <c r="J14" s="8">
        <f>(F14-SUM(G14:H14))-L14</f>
        <v>7</v>
      </c>
      <c r="K14" s="9">
        <f t="shared" si="1"/>
        <v>0.5</v>
      </c>
      <c r="L14" s="8"/>
      <c r="M14" s="9">
        <f t="shared" si="2"/>
        <v>0</v>
      </c>
      <c r="N14" s="8">
        <v>36.14</v>
      </c>
      <c r="O14" s="12">
        <v>0.44</v>
      </c>
      <c r="P14" s="17"/>
    </row>
    <row r="15" spans="1:16" s="10" customFormat="1" ht="25.5" x14ac:dyDescent="0.2">
      <c r="A15" s="17"/>
      <c r="B15" s="7" t="s">
        <v>36</v>
      </c>
      <c r="C15" s="8" t="s">
        <v>45</v>
      </c>
      <c r="D15" s="8" t="s">
        <v>41</v>
      </c>
      <c r="E15" s="8" t="s">
        <v>43</v>
      </c>
      <c r="F15" s="8">
        <v>14</v>
      </c>
      <c r="G15" s="8"/>
      <c r="H15" s="8">
        <v>0</v>
      </c>
      <c r="I15" s="9">
        <f t="shared" si="3"/>
        <v>0</v>
      </c>
      <c r="J15" s="8">
        <f t="shared" ref="J15:J17" si="4">(F15-SUM(G15:H15))-L15</f>
        <v>14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7" t="s">
        <v>37</v>
      </c>
      <c r="C16" s="8" t="s">
        <v>45</v>
      </c>
      <c r="D16" s="8">
        <v>901</v>
      </c>
      <c r="E16" s="8" t="s">
        <v>43</v>
      </c>
      <c r="F16" s="8">
        <v>6</v>
      </c>
      <c r="G16" s="8"/>
      <c r="H16" s="8">
        <v>0</v>
      </c>
      <c r="I16" s="9">
        <f t="shared" si="3"/>
        <v>0</v>
      </c>
      <c r="J16" s="8">
        <f t="shared" si="4"/>
        <v>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.5" x14ac:dyDescent="0.2">
      <c r="A17" s="17"/>
      <c r="B17" s="7" t="s">
        <v>38</v>
      </c>
      <c r="C17" s="8" t="s">
        <v>45</v>
      </c>
      <c r="D17" s="8" t="s">
        <v>42</v>
      </c>
      <c r="E17" s="8" t="s">
        <v>44</v>
      </c>
      <c r="F17" s="8">
        <v>20</v>
      </c>
      <c r="G17" s="8"/>
      <c r="H17" s="8">
        <v>0</v>
      </c>
      <c r="I17" s="9">
        <f t="shared" si="3"/>
        <v>0</v>
      </c>
      <c r="J17" s="8">
        <f t="shared" si="4"/>
        <v>20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22</v>
      </c>
      <c r="H27" s="20">
        <f>SUM(H13:H26)</f>
        <v>0</v>
      </c>
      <c r="I27" s="21">
        <f>SUM(G27:H27)/F27</f>
        <v>0.28205128205128205</v>
      </c>
      <c r="J27" s="20">
        <f t="shared" si="0"/>
        <v>56</v>
      </c>
      <c r="K27" s="21">
        <f t="shared" si="1"/>
        <v>0.71794871794871795</v>
      </c>
      <c r="L27" s="20">
        <f>SUM(L13:L26)</f>
        <v>0</v>
      </c>
      <c r="M27" s="21">
        <f t="shared" si="2"/>
        <v>0</v>
      </c>
      <c r="N27" s="20">
        <f>AVERAGE(N13:N26)</f>
        <v>38.484999999999999</v>
      </c>
      <c r="O27" s="22">
        <f>AVERAGE(O13:O26)</f>
        <v>0.53500000000000003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J13" sqref="J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INDUSTRIAL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27</v>
      </c>
      <c r="D7" s="29"/>
      <c r="E7" s="11" t="s">
        <v>4</v>
      </c>
      <c r="F7" s="5">
        <v>5</v>
      </c>
      <c r="H7" s="4" t="s">
        <v>5</v>
      </c>
      <c r="I7" s="5">
        <f>'1'!I7</f>
        <v>4</v>
      </c>
      <c r="J7" s="39" t="s">
        <v>6</v>
      </c>
      <c r="K7" s="39"/>
      <c r="L7" s="39"/>
      <c r="M7" s="29" t="str">
        <f>'1'!M7</f>
        <v>AGOSTO-DICIEMBRE-2025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BERNABE CONTRERAS CONTRERAS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tr">
        <f>'1'!B13</f>
        <v>ERGONOMIA</v>
      </c>
      <c r="C13" s="8" t="s">
        <v>46</v>
      </c>
      <c r="D13" s="8" t="str">
        <f>'1'!D13</f>
        <v>501-A</v>
      </c>
      <c r="E13" s="8" t="str">
        <f>'1'!E13</f>
        <v>INGENIERIA INDUSTRIAL</v>
      </c>
      <c r="F13" s="8">
        <f>'1'!F13</f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ERGONOMIA</v>
      </c>
      <c r="C14" s="8" t="s">
        <v>46</v>
      </c>
      <c r="D14" s="8" t="str">
        <f>'1'!D14</f>
        <v>501-B</v>
      </c>
      <c r="E14" s="8" t="str">
        <f>'1'!E14</f>
        <v>INGENIERIA INDUSTRIAL</v>
      </c>
      <c r="F14" s="8">
        <f>'1'!F14</f>
        <v>14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INGENIERIA ECONOMICA</v>
      </c>
      <c r="C15" s="8" t="s">
        <v>20</v>
      </c>
      <c r="D15" s="8" t="str">
        <f>'1'!D15</f>
        <v>ARRA</v>
      </c>
      <c r="E15" s="8" t="str">
        <f>'1'!E15</f>
        <v>INGENIERIA INDUSTRIAL</v>
      </c>
      <c r="F15" s="8">
        <f>'1'!F15</f>
        <v>14</v>
      </c>
      <c r="G15" s="8">
        <v>5</v>
      </c>
      <c r="H15" s="8">
        <v>0</v>
      </c>
      <c r="I15" s="9">
        <f t="shared" si="3"/>
        <v>0.35714285714285715</v>
      </c>
      <c r="J15" s="8">
        <f>(F15-SUM(G15:H15))-L15</f>
        <v>9</v>
      </c>
      <c r="K15" s="9">
        <f t="shared" si="1"/>
        <v>0.6428571428571429</v>
      </c>
      <c r="L15" s="8"/>
      <c r="M15" s="9">
        <f t="shared" si="2"/>
        <v>0</v>
      </c>
      <c r="N15" s="8">
        <v>27.78</v>
      </c>
      <c r="O15" s="12">
        <v>0.36</v>
      </c>
      <c r="P15" s="17"/>
    </row>
    <row r="16" spans="1:16" s="10" customFormat="1" ht="25.5" x14ac:dyDescent="0.2">
      <c r="A16" s="17"/>
      <c r="B16" s="13" t="str">
        <f>'1'!B16</f>
        <v>METODOS AVANZADO DE INGENIERIA DE PRODUCTO</v>
      </c>
      <c r="C16" s="8" t="s">
        <v>20</v>
      </c>
      <c r="D16" s="8">
        <f>'1'!D16</f>
        <v>901</v>
      </c>
      <c r="E16" s="8" t="str">
        <f>'1'!E16</f>
        <v>INGENIERIA INDUSTRIAL</v>
      </c>
      <c r="F16" s="8">
        <f>'1'!F16</f>
        <v>6</v>
      </c>
      <c r="G16" s="8">
        <v>3</v>
      </c>
      <c r="H16" s="8">
        <v>0</v>
      </c>
      <c r="I16" s="9">
        <f t="shared" si="3"/>
        <v>0.5</v>
      </c>
      <c r="J16" s="8">
        <f>(F16-SUM(G16:H16))-L16</f>
        <v>3</v>
      </c>
      <c r="K16" s="9">
        <f t="shared" si="1"/>
        <v>0.5</v>
      </c>
      <c r="L16" s="8"/>
      <c r="M16" s="9">
        <f t="shared" si="2"/>
        <v>0</v>
      </c>
      <c r="N16" s="8">
        <v>37.33</v>
      </c>
      <c r="O16" s="12">
        <v>0.5</v>
      </c>
      <c r="P16" s="17"/>
    </row>
    <row r="17" spans="1:16" s="10" customFormat="1" ht="25.5" x14ac:dyDescent="0.2">
      <c r="A17" s="17"/>
      <c r="B17" s="13" t="str">
        <f>'1'!B17</f>
        <v>INVESTIGACION DE OPERACIONES</v>
      </c>
      <c r="C17" s="8" t="s">
        <v>20</v>
      </c>
      <c r="D17" s="8" t="str">
        <f>'1'!D17</f>
        <v>304-A</v>
      </c>
      <c r="E17" s="8" t="str">
        <f>'1'!E17</f>
        <v>INGENIERIA EN SISTEMA</v>
      </c>
      <c r="F17" s="8">
        <f>'1'!F17</f>
        <v>20</v>
      </c>
      <c r="G17" s="8">
        <v>10</v>
      </c>
      <c r="H17" s="8">
        <v>0</v>
      </c>
      <c r="I17" s="9">
        <f t="shared" si="3"/>
        <v>0.5</v>
      </c>
      <c r="J17" s="8">
        <f>(F17-SUM(G17:H17))-L17</f>
        <v>10</v>
      </c>
      <c r="K17" s="9">
        <f t="shared" si="1"/>
        <v>0.5</v>
      </c>
      <c r="L17" s="8"/>
      <c r="M17" s="9">
        <f t="shared" si="2"/>
        <v>0</v>
      </c>
      <c r="N17" s="8">
        <v>38.35</v>
      </c>
      <c r="O17" s="12">
        <v>0.5</v>
      </c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ref="J18:J26" si="4">(F18-SUM(G18:H18))-L18</f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18</v>
      </c>
      <c r="H27" s="20">
        <f>SUM(H13:H26)</f>
        <v>0</v>
      </c>
      <c r="I27" s="21">
        <f>SUM(G27:H27)/F27</f>
        <v>0.23076923076923078</v>
      </c>
      <c r="J27" s="20">
        <f t="shared" si="0"/>
        <v>60</v>
      </c>
      <c r="K27" s="21">
        <f t="shared" si="1"/>
        <v>0.76923076923076927</v>
      </c>
      <c r="L27" s="20">
        <f>SUM(L13:L26)</f>
        <v>0</v>
      </c>
      <c r="M27" s="21">
        <f t="shared" si="2"/>
        <v>0</v>
      </c>
      <c r="N27" s="20">
        <f>AVERAGE(N13:N26)</f>
        <v>34.486666666666672</v>
      </c>
      <c r="O27" s="22">
        <f>AVERAGE(O13:O26)</f>
        <v>0.45333333333333331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16" zoomScaleNormal="100" zoomScaleSheetLayoutView="100" zoomScalePageLayoutView="70" workbookViewId="0">
      <selection activeCell="E18" sqref="E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INDUSTRIAL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9" t="s">
        <v>6</v>
      </c>
      <c r="K7" s="39"/>
      <c r="L7" s="39"/>
      <c r="M7" s="29" t="str">
        <f>'1'!M7</f>
        <v>AGOSTO-DICIEMBRE-2025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BERNABE CONTRERAS CONTRERAS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tr">
        <f>'1'!B13</f>
        <v>ERGONOMIA</v>
      </c>
      <c r="C13" s="8" t="s">
        <v>47</v>
      </c>
      <c r="D13" s="8" t="str">
        <f>'1'!D13</f>
        <v>501-A</v>
      </c>
      <c r="E13" s="8" t="str">
        <f>'1'!E13</f>
        <v>INGENIERIA INDUSTRIAL</v>
      </c>
      <c r="F13" s="8">
        <f>'1'!F13</f>
        <v>24</v>
      </c>
      <c r="G13" s="8">
        <v>15</v>
      </c>
      <c r="H13" s="8"/>
      <c r="I13" s="9">
        <f>(G13+H13)/F13</f>
        <v>0.625</v>
      </c>
      <c r="J13" s="8">
        <f>(F13-SUM(G13:H13))-L13</f>
        <v>9</v>
      </c>
      <c r="K13" s="9">
        <f t="shared" ref="K13:K27" si="0">J13/F13</f>
        <v>0.375</v>
      </c>
      <c r="L13" s="8"/>
      <c r="M13" s="9">
        <f t="shared" ref="M13:M27" si="1">L13/F13</f>
        <v>0</v>
      </c>
      <c r="N13" s="8">
        <v>45.62</v>
      </c>
      <c r="O13" s="12">
        <v>0.63</v>
      </c>
      <c r="P13" s="17"/>
    </row>
    <row r="14" spans="1:16" s="10" customFormat="1" ht="25.5" x14ac:dyDescent="0.2">
      <c r="A14" s="17"/>
      <c r="B14" s="13" t="str">
        <f>'1'!B14</f>
        <v>ERGONOMIA</v>
      </c>
      <c r="C14" s="8" t="s">
        <v>47</v>
      </c>
      <c r="D14" s="8" t="str">
        <f>'1'!D14</f>
        <v>501-B</v>
      </c>
      <c r="E14" s="8" t="str">
        <f>'1'!E14</f>
        <v>INGENIERIA INDUSTRIAL</v>
      </c>
      <c r="F14" s="8">
        <f>'1'!F14</f>
        <v>14</v>
      </c>
      <c r="G14" s="8">
        <v>6</v>
      </c>
      <c r="H14" s="8"/>
      <c r="I14" s="9">
        <f>(G14+H14)/F14</f>
        <v>0.42857142857142855</v>
      </c>
      <c r="J14" s="8">
        <f>(F14-SUM(G14:H14))-L14</f>
        <v>8</v>
      </c>
      <c r="K14" s="9">
        <f t="shared" si="0"/>
        <v>0.5714285714285714</v>
      </c>
      <c r="L14" s="8"/>
      <c r="M14" s="9">
        <f t="shared" si="1"/>
        <v>0</v>
      </c>
      <c r="N14" s="8">
        <v>32</v>
      </c>
      <c r="O14" s="12">
        <v>0.43</v>
      </c>
      <c r="P14" s="17"/>
    </row>
    <row r="15" spans="1:16" s="10" customFormat="1" ht="25.5" x14ac:dyDescent="0.2">
      <c r="A15" s="17"/>
      <c r="B15" s="13" t="str">
        <f>'1'!B15</f>
        <v>INGENIERIA ECONOMICA</v>
      </c>
      <c r="C15" s="8" t="s">
        <v>47</v>
      </c>
      <c r="D15" s="8" t="str">
        <f>'1'!D15</f>
        <v>ARRA</v>
      </c>
      <c r="E15" s="8" t="str">
        <f>'1'!E15</f>
        <v>INGENIERIA INDUSTRIAL</v>
      </c>
      <c r="F15" s="8">
        <f>'1'!F15</f>
        <v>14</v>
      </c>
      <c r="G15" s="10">
        <v>4</v>
      </c>
      <c r="H15" s="8"/>
      <c r="I15" s="9">
        <f>(G15+H15)/F15</f>
        <v>0.2857142857142857</v>
      </c>
      <c r="J15" s="8">
        <f>(F15-SUM(G15:H15))-L15</f>
        <v>10</v>
      </c>
      <c r="K15" s="9">
        <f t="shared" si="0"/>
        <v>0.7142857142857143</v>
      </c>
      <c r="L15" s="8"/>
      <c r="M15" s="9">
        <f t="shared" si="1"/>
        <v>0</v>
      </c>
      <c r="N15" s="40">
        <v>20.21</v>
      </c>
      <c r="O15" s="12">
        <v>0.23</v>
      </c>
      <c r="P15" s="17"/>
    </row>
    <row r="16" spans="1:16" s="10" customFormat="1" ht="25.5" x14ac:dyDescent="0.2">
      <c r="A16" s="17"/>
      <c r="B16" s="13" t="str">
        <f>'1'!B16</f>
        <v>METODOS AVANZADO DE INGENIERIA DE PRODUCTO</v>
      </c>
      <c r="C16" s="8" t="s">
        <v>47</v>
      </c>
      <c r="D16" s="8">
        <f>'1'!D16</f>
        <v>901</v>
      </c>
      <c r="E16" s="8" t="str">
        <f>'1'!E16</f>
        <v>INGENIERIA INDUSTRIAL</v>
      </c>
      <c r="F16" s="8">
        <f>'1'!F16</f>
        <v>6</v>
      </c>
      <c r="G16" s="23">
        <v>5</v>
      </c>
      <c r="H16" s="8"/>
      <c r="I16" s="9">
        <f>(G16+H16)/F16</f>
        <v>0.83333333333333337</v>
      </c>
      <c r="J16" s="8">
        <f>(F16-SUM(G16:H16))-L16</f>
        <v>1</v>
      </c>
      <c r="K16" s="9">
        <f t="shared" si="0"/>
        <v>0.16666666666666666</v>
      </c>
      <c r="L16" s="8"/>
      <c r="M16" s="9">
        <f t="shared" si="1"/>
        <v>0</v>
      </c>
      <c r="N16" s="40">
        <v>78</v>
      </c>
      <c r="O16" s="12">
        <v>0.83</v>
      </c>
      <c r="P16" s="17"/>
    </row>
    <row r="17" spans="1:16" s="10" customFormat="1" ht="25.5" x14ac:dyDescent="0.2">
      <c r="A17" s="17"/>
      <c r="B17" s="13" t="str">
        <f>'1'!B17</f>
        <v>INVESTIGACION DE OPERACIONES</v>
      </c>
      <c r="C17" s="8" t="s">
        <v>47</v>
      </c>
      <c r="D17" s="8" t="str">
        <f>'1'!D17</f>
        <v>304-A</v>
      </c>
      <c r="E17" s="8" t="str">
        <f>'1'!E17</f>
        <v>INGENIERIA EN SISTEMA</v>
      </c>
      <c r="F17" s="8">
        <f>'1'!F17</f>
        <v>20</v>
      </c>
      <c r="G17" s="23">
        <v>10</v>
      </c>
      <c r="H17" s="8"/>
      <c r="I17" s="9">
        <f>(G17+H17)/F17</f>
        <v>0.5</v>
      </c>
      <c r="J17" s="8">
        <f>(F17-SUM(G17:H17))-L17</f>
        <v>10</v>
      </c>
      <c r="K17" s="9">
        <f t="shared" si="0"/>
        <v>0.5</v>
      </c>
      <c r="L17" s="8"/>
      <c r="M17" s="9">
        <f t="shared" si="1"/>
        <v>0</v>
      </c>
      <c r="N17" s="40">
        <v>37.65</v>
      </c>
      <c r="O17" s="12">
        <v>0.4</v>
      </c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ref="I18:I26" si="2">(G18+H18)/F18</f>
        <v>#DIV/0!</v>
      </c>
      <c r="J18" s="8">
        <f t="shared" ref="J18:J27" si="3">(F18-SUM(G18:H18))-L18</f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40</v>
      </c>
      <c r="H27" s="20">
        <f>SUM(H13:H26)</f>
        <v>0</v>
      </c>
      <c r="I27" s="21">
        <f>SUM(G27:H27)/F27</f>
        <v>0.51282051282051277</v>
      </c>
      <c r="J27" s="20">
        <f t="shared" si="3"/>
        <v>38</v>
      </c>
      <c r="K27" s="21">
        <f t="shared" si="0"/>
        <v>0.48717948717948717</v>
      </c>
      <c r="L27" s="20">
        <f>SUM(L13:L26)</f>
        <v>0</v>
      </c>
      <c r="M27" s="21">
        <f t="shared" si="1"/>
        <v>0</v>
      </c>
      <c r="N27" s="20">
        <f>AVERAGE(N13:N26)</f>
        <v>42.696000000000005</v>
      </c>
      <c r="O27" s="22">
        <f>AVERAGE(O13:O26)</f>
        <v>0.504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15" zoomScaleNormal="100" zoomScaleSheetLayoutView="100" zoomScalePageLayoutView="70" workbookViewId="0">
      <selection activeCell="S29" sqref="S2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4" t="s">
        <v>31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INDUSTRIAL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9" t="s">
        <v>6</v>
      </c>
      <c r="K7" s="39"/>
      <c r="L7" s="39"/>
      <c r="M7" s="29" t="str">
        <f>'1'!M7</f>
        <v>AGOSTO-DICIEMBRE-2025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BERNABE CONTRERAS CONTRERAS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tr">
        <f>'1'!B13</f>
        <v>ERGONOMIA</v>
      </c>
      <c r="C13" s="8" t="str">
        <f>'1'!C13</f>
        <v>I</v>
      </c>
      <c r="D13" s="8" t="str">
        <f>'1'!D13</f>
        <v>501-A</v>
      </c>
      <c r="E13" s="8" t="str">
        <f>'1'!E13</f>
        <v>INGENIERIA INDUSTRIAL</v>
      </c>
      <c r="F13" s="8">
        <f>'1'!F13</f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ERGONOMIA</v>
      </c>
      <c r="C14" s="8" t="str">
        <f>'1'!C14</f>
        <v>I</v>
      </c>
      <c r="D14" s="8" t="str">
        <f>'1'!D14</f>
        <v>501-B</v>
      </c>
      <c r="E14" s="8" t="str">
        <f>'1'!E14</f>
        <v>INGENIERIA INDUSTRIAL</v>
      </c>
      <c r="F14" s="8">
        <f>'1'!F14</f>
        <v>14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INGENIERIA ECONOMICA</v>
      </c>
      <c r="C15" s="8" t="str">
        <f>'1'!C15</f>
        <v>NA</v>
      </c>
      <c r="D15" s="8" t="str">
        <f>'1'!D15</f>
        <v>ARRA</v>
      </c>
      <c r="E15" s="8" t="str">
        <f>'1'!E15</f>
        <v>INGENIERIA INDUSTRIAL</v>
      </c>
      <c r="F15" s="8">
        <f>'1'!F15</f>
        <v>14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METODOS AVANZADO DE INGENIERIA DE PRODUCTO</v>
      </c>
      <c r="C16" s="8" t="str">
        <f>'1'!C16</f>
        <v>NA</v>
      </c>
      <c r="D16" s="8">
        <f>'1'!D16</f>
        <v>901</v>
      </c>
      <c r="E16" s="8" t="str">
        <f>'1'!E16</f>
        <v>INGENIERIA INDUSTRIAL</v>
      </c>
      <c r="F16" s="8">
        <f>'1'!F16</f>
        <v>6</v>
      </c>
      <c r="G16" s="8"/>
      <c r="H16" s="8">
        <v>0</v>
      </c>
      <c r="I16" s="9">
        <f t="shared" si="3"/>
        <v>0</v>
      </c>
      <c r="J16" s="8">
        <f t="shared" si="4"/>
        <v>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.5" x14ac:dyDescent="0.2">
      <c r="A17" s="17"/>
      <c r="B17" s="13" t="str">
        <f>'1'!B17</f>
        <v>INVESTIGACION DE OPERACIONES</v>
      </c>
      <c r="C17" s="8" t="str">
        <f>'1'!C17</f>
        <v>NA</v>
      </c>
      <c r="D17" s="8" t="str">
        <f>'1'!D17</f>
        <v>304-A</v>
      </c>
      <c r="E17" s="8" t="str">
        <f>'1'!E17</f>
        <v>INGENIERIA EN SISTEMA</v>
      </c>
      <c r="F17" s="8">
        <f>'1'!F17</f>
        <v>20</v>
      </c>
      <c r="G17" s="8"/>
      <c r="H17" s="8">
        <v>0</v>
      </c>
      <c r="I17" s="9">
        <f t="shared" si="3"/>
        <v>0</v>
      </c>
      <c r="J17" s="8">
        <f t="shared" si="4"/>
        <v>20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bernabe contreras contreras</cp:lastModifiedBy>
  <cp:revision/>
  <cp:lastPrinted>2025-07-02T21:33:58Z</cp:lastPrinted>
  <dcterms:created xsi:type="dcterms:W3CDTF">2021-11-22T14:45:25Z</dcterms:created>
  <dcterms:modified xsi:type="dcterms:W3CDTF">2025-11-20T02:33:30Z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