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ERNAN\Desktop\JCLM_TEC\REPORTES\AGOSTO-DICIEMBRE-2025\"/>
    </mc:Choice>
  </mc:AlternateContent>
  <xr:revisionPtr revIDLastSave="0" documentId="8_{C72C67C4-257A-45C3-A26B-4290363C80E2}" xr6:coauthVersionLast="47" xr6:coauthVersionMax="47" xr10:uidLastSave="{00000000-0000-0000-0000-000000000000}"/>
  <bookViews>
    <workbookView xWindow="10140" yWindow="0" windowWidth="10455" windowHeight="10905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<sst xmlns="http://schemas.openxmlformats.org/spreadsheetml/2006/main" count="132" uniqueCount="45">
  <si>
    <t>SUBDIRECCIÓN ACADÉMICA</t>
  </si>
  <si>
    <t>DIVISIÓN DE INGENIERÍA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</si>
  <si>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</si>
  <si>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</si>
  <si>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</si>
  <si>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</si>
  <si>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</si>
  <si>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</si>
  <si>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</si>
  <si>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</si>
  <si>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</si>
  <si>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</si>
  <si>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</si>
  <si>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</si>
  <si>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</si>
  <si>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</si>
  <si>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</si>
  <si>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</si>
  <si>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</si>
  <si>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</si>
  <si>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</si>
  <si>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</si>
  <si>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</si>
  <si>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</si>
  <si>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</si>
  <si>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</si>
  <si>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</si>
  <si>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</si>
  <si>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</si>
  <si>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</si>
  <si>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</si>
  <si>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 - DICIEMBRE 2025</t>
  </si>
  <si>
    <t>M.C. JESSICA ALEJANDRA REYES LARIOS</t>
  </si>
  <si>
    <t>DESARROLLO SUSTENTABLE</t>
  </si>
  <si>
    <t>AMBIENTAL</t>
  </si>
  <si>
    <t>IAMB</t>
  </si>
  <si>
    <t>FUNDAMENTOS DE QUÍMICA ORGÁNICA</t>
  </si>
  <si>
    <t>FINAL</t>
  </si>
  <si>
    <t xml:space="preserve">M.E. JOSÉ DEL CARMEN LARA MÁRQUEZ </t>
  </si>
  <si>
    <t xml:space="preserve">QUIMICA </t>
  </si>
  <si>
    <t>EIME</t>
  </si>
  <si>
    <t xml:space="preserve">EIME </t>
  </si>
  <si>
    <t>306-A</t>
  </si>
  <si>
    <t>102-A</t>
  </si>
  <si>
    <t>102-B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</si>
</sst>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8" zoomScaleNormal="100" zoomScaleSheetLayoutView="100" zoomScalePageLayoutView="70" workbookViewId="0">
      <selection activeCell="C16" sqref="C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4" t="s">
        <v>26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34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2</v>
      </c>
      <c r="D7" s="29"/>
      <c r="E7" s="11" t="s">
        <v>3</v>
      </c>
      <c r="F7" s="5">
        <v>3</v>
      </c>
      <c r="H7" s="4" t="s">
        <v>4</v>
      </c>
      <c r="I7" s="5">
        <v>2</v>
      </c>
      <c r="J7" s="30" t="s">
        <v>5</v>
      </c>
      <c r="K7" s="30"/>
      <c r="L7" s="30"/>
      <c r="M7" s="29" t="s">
        <v>31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">
        <v>38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7</v>
      </c>
      <c r="C11" s="33" t="s">
        <v>8</v>
      </c>
      <c r="D11" s="33" t="s">
        <v>9</v>
      </c>
      <c r="E11" s="35" t="s">
        <v>10</v>
      </c>
      <c r="F11" s="35" t="s">
        <v>11</v>
      </c>
      <c r="G11" s="35" t="s">
        <v>12</v>
      </c>
      <c r="H11" s="35"/>
      <c r="I11" s="35" t="s">
        <v>13</v>
      </c>
      <c r="J11" s="35" t="s">
        <v>14</v>
      </c>
      <c r="K11" s="35" t="s">
        <v>15</v>
      </c>
      <c r="L11" s="35" t="s">
        <v>16</v>
      </c>
      <c r="M11" s="35" t="s">
        <v>17</v>
      </c>
      <c r="N11" s="35" t="s">
        <v>18</v>
      </c>
      <c r="O11" s="37" t="s">
        <v>19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20</v>
      </c>
      <c r="H12" s="18" t="s">
        <v>21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7" t="s">
        <v>33</v>
      </c>
      <c r="C13" s="8">
        <v>2</v>
      </c>
      <c r="D13" s="8" t="s">
        <v>42</v>
      </c>
      <c r="E13" s="8" t="s">
        <v>35</v>
      </c>
      <c r="F13" s="8">
        <v>16</v>
      </c>
      <c r="G13" s="8">
        <v>16</v>
      </c>
      <c r="H13" s="8">
        <v>0</v>
      </c>
      <c r="I13" s="23">
        <f>(G13+H13)/F13</f>
        <v>1</v>
      </c>
      <c r="J13" s="8">
        <f t="shared" ref="J13:J27" si="0">(F13-SUM(G13:H13))-L13</f>
        <v>0</v>
      </c>
      <c r="K13" s="23">
        <f t="shared" ref="K13:K27" si="1">J13/F13</f>
        <v>0</v>
      </c>
      <c r="L13" s="8"/>
      <c r="M13" s="9">
        <f t="shared" ref="M13:M27" si="2">L13/F13</f>
        <v>0</v>
      </c>
      <c r="N13" s="8">
        <v>87</v>
      </c>
      <c r="O13" s="12">
        <v>0.68</v>
      </c>
      <c r="P13" s="17"/>
    </row>
    <row r="14" spans="1:16" s="10" customFormat="1" ht="25.5" x14ac:dyDescent="0.2">
      <c r="A14" s="17"/>
      <c r="B14" s="7" t="s">
        <v>39</v>
      </c>
      <c r="C14" s="8">
        <v>2</v>
      </c>
      <c r="D14" s="8" t="s">
        <v>43</v>
      </c>
      <c r="E14" s="8" t="s">
        <v>40</v>
      </c>
      <c r="F14" s="8">
        <v>30</v>
      </c>
      <c r="G14" s="8">
        <v>26</v>
      </c>
      <c r="H14" s="8"/>
      <c r="I14" s="9"/>
      <c r="J14" s="8">
        <v>4</v>
      </c>
      <c r="K14" s="9"/>
      <c r="L14" s="8"/>
      <c r="M14" s="9"/>
      <c r="N14" s="8">
        <v>67</v>
      </c>
      <c r="O14" s="12">
        <v>0.86</v>
      </c>
      <c r="P14" s="17"/>
    </row>
    <row r="15" spans="1:16" s="10" customFormat="1" ht="25.5" x14ac:dyDescent="0.2">
      <c r="A15" s="17"/>
      <c r="B15" s="7" t="s">
        <v>39</v>
      </c>
      <c r="C15" s="8">
        <v>2</v>
      </c>
      <c r="D15" s="8" t="s">
        <v>44</v>
      </c>
      <c r="E15" s="8" t="s">
        <v>41</v>
      </c>
      <c r="F15" s="8">
        <v>27</v>
      </c>
      <c r="G15" s="8">
        <v>25</v>
      </c>
      <c r="H15" s="8">
        <v>0</v>
      </c>
      <c r="I15" s="9"/>
      <c r="J15" s="8">
        <f t="shared" ref="J15:J26" si="3">(F15-SUM(G15:H15))-L15</f>
        <v>2</v>
      </c>
      <c r="K15" s="9">
        <f t="shared" si="1"/>
        <v>7.407407407407407E-2</v>
      </c>
      <c r="L15" s="8"/>
      <c r="M15" s="9">
        <f t="shared" si="2"/>
        <v>0</v>
      </c>
      <c r="N15" s="8">
        <v>76</v>
      </c>
      <c r="O15" s="12">
        <v>0.59</v>
      </c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>
        <v>0</v>
      </c>
      <c r="I16" s="9" t="e">
        <f t="shared" ref="I16:I26" si="4">(G16+H16)/F16</f>
        <v>#DIV/0!</v>
      </c>
      <c r="J16" s="8">
        <f t="shared" si="3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4"/>
        <v>#DIV/0!</v>
      </c>
      <c r="J17" s="8">
        <f t="shared" si="3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4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4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4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4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4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4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4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4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4"/>
        <v>#DIV/0!</v>
      </c>
      <c r="J26" s="8">
        <f t="shared" si="3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73</v>
      </c>
      <c r="G27" s="20">
        <f>SUM(G13:G26)</f>
        <v>67</v>
      </c>
      <c r="H27" s="20">
        <f>SUM(H13:H26)</f>
        <v>0</v>
      </c>
      <c r="I27" s="21">
        <f>SUM(G27:H27)/F27</f>
        <v>0.9178082191780822</v>
      </c>
      <c r="J27" s="20">
        <f t="shared" si="0"/>
        <v>6</v>
      </c>
      <c r="K27" s="21">
        <f t="shared" si="1"/>
        <v>8.2191780821917804E-2</v>
      </c>
      <c r="L27" s="20">
        <f>SUM(L13:L26)</f>
        <v>0</v>
      </c>
      <c r="M27" s="21">
        <f t="shared" si="2"/>
        <v>0</v>
      </c>
      <c r="N27" s="20">
        <f>AVERAGE(N13:N26)</f>
        <v>76.666666666666671</v>
      </c>
      <c r="O27" s="22">
        <f>AVERAGE(O13:O26)</f>
        <v>0.71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24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2" zoomScaleNormal="100" zoomScaleSheetLayoutView="100" zoomScalePageLayoutView="70" workbookViewId="0">
      <selection activeCell="B17" sqref="B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4" t="s">
        <v>27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AMBIENTAL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25</v>
      </c>
      <c r="D7" s="29"/>
      <c r="E7" s="11" t="s">
        <v>3</v>
      </c>
      <c r="F7" s="5">
        <f>'1'!F7</f>
        <v>3</v>
      </c>
      <c r="H7" s="4" t="s">
        <v>4</v>
      </c>
      <c r="I7" s="5">
        <f>'1'!I7</f>
        <v>2</v>
      </c>
      <c r="J7" s="30" t="s">
        <v>5</v>
      </c>
      <c r="K7" s="30"/>
      <c r="L7" s="30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tr">
        <f>'1'!C9</f>
        <v xml:space="preserve">M.E. JOSÉ DEL CARMEN LARA MÁRQUEZ 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7</v>
      </c>
      <c r="C11" s="33" t="s">
        <v>8</v>
      </c>
      <c r="D11" s="33" t="s">
        <v>9</v>
      </c>
      <c r="E11" s="35" t="s">
        <v>10</v>
      </c>
      <c r="F11" s="35" t="s">
        <v>11</v>
      </c>
      <c r="G11" s="35" t="s">
        <v>12</v>
      </c>
      <c r="H11" s="35"/>
      <c r="I11" s="35" t="s">
        <v>13</v>
      </c>
      <c r="J11" s="35" t="s">
        <v>14</v>
      </c>
      <c r="K11" s="35" t="s">
        <v>15</v>
      </c>
      <c r="L11" s="35" t="s">
        <v>16</v>
      </c>
      <c r="M11" s="35" t="s">
        <v>17</v>
      </c>
      <c r="N11" s="35" t="s">
        <v>18</v>
      </c>
      <c r="O11" s="37" t="s">
        <v>19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20</v>
      </c>
      <c r="H12" s="18" t="s">
        <v>21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">
        <v>36</v>
      </c>
      <c r="C13" s="8">
        <f>'1'!C13</f>
        <v>2</v>
      </c>
      <c r="D13" s="8" t="str">
        <f>'1'!D13</f>
        <v>306-A</v>
      </c>
      <c r="E13" s="8" t="str">
        <f>'1'!E13</f>
        <v>IAMB</v>
      </c>
      <c r="F13" s="8">
        <f>'1'!F13</f>
        <v>16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16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 xml:space="preserve">QUIMICA </v>
      </c>
      <c r="C14" s="8">
        <f>'1'!C14</f>
        <v>2</v>
      </c>
      <c r="D14" s="8" t="str">
        <f>'1'!D14</f>
        <v>102-A</v>
      </c>
      <c r="E14" s="8" t="str">
        <f>'1'!E14</f>
        <v>EIME</v>
      </c>
      <c r="F14" s="8">
        <f>'1'!F14</f>
        <v>30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30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 xml:space="preserve">QUIMICA </v>
      </c>
      <c r="C15" s="8">
        <f>'1'!C15</f>
        <v>2</v>
      </c>
      <c r="D15" s="8" t="str">
        <f>'1'!D15</f>
        <v>102-B</v>
      </c>
      <c r="E15" s="8" t="str">
        <f>'1'!E15</f>
        <v xml:space="preserve">EIME </v>
      </c>
      <c r="F15" s="8">
        <f>'1'!F15</f>
        <v>27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73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73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24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E13" sqref="E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AMBIENTAL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3</v>
      </c>
      <c r="F7" s="5">
        <f>'1'!F7</f>
        <v>3</v>
      </c>
      <c r="H7" s="4" t="s">
        <v>4</v>
      </c>
      <c r="I7" s="5">
        <f>'1'!I7</f>
        <v>2</v>
      </c>
      <c r="J7" s="30" t="s">
        <v>5</v>
      </c>
      <c r="K7" s="30"/>
      <c r="L7" s="30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tr">
        <f>'1'!C9</f>
        <v xml:space="preserve">M.E. JOSÉ DEL CARMEN LARA MÁRQUEZ 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7</v>
      </c>
      <c r="C11" s="33" t="s">
        <v>8</v>
      </c>
      <c r="D11" s="33" t="s">
        <v>9</v>
      </c>
      <c r="E11" s="35" t="s">
        <v>10</v>
      </c>
      <c r="F11" s="35" t="s">
        <v>11</v>
      </c>
      <c r="G11" s="35" t="s">
        <v>12</v>
      </c>
      <c r="H11" s="35"/>
      <c r="I11" s="35" t="s">
        <v>13</v>
      </c>
      <c r="J11" s="35" t="s">
        <v>14</v>
      </c>
      <c r="K11" s="35" t="s">
        <v>15</v>
      </c>
      <c r="L11" s="35" t="s">
        <v>16</v>
      </c>
      <c r="M11" s="35" t="s">
        <v>17</v>
      </c>
      <c r="N11" s="35" t="s">
        <v>18</v>
      </c>
      <c r="O11" s="37" t="s">
        <v>19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20</v>
      </c>
      <c r="H12" s="18" t="s">
        <v>21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">
        <v>36</v>
      </c>
      <c r="C13" s="8">
        <f>'1'!C13</f>
        <v>2</v>
      </c>
      <c r="D13" s="8" t="str">
        <f>'1'!D13</f>
        <v>306-A</v>
      </c>
      <c r="E13" s="8" t="str">
        <f>'1'!E13</f>
        <v>IAMB</v>
      </c>
      <c r="F13" s="8">
        <f>'1'!F13</f>
        <v>16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16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 xml:space="preserve">QUIMICA </v>
      </c>
      <c r="C14" s="8">
        <f>'1'!C14</f>
        <v>2</v>
      </c>
      <c r="D14" s="8" t="str">
        <f>'1'!D14</f>
        <v>102-A</v>
      </c>
      <c r="E14" s="8" t="str">
        <f>'1'!E14</f>
        <v>EIME</v>
      </c>
      <c r="F14" s="8">
        <f>'1'!F14</f>
        <v>30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30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 xml:space="preserve">QUIMICA </v>
      </c>
      <c r="C15" s="8">
        <f>'1'!C15</f>
        <v>2</v>
      </c>
      <c r="D15" s="8" t="str">
        <f>'1'!D15</f>
        <v>102-B</v>
      </c>
      <c r="E15" s="8" t="str">
        <f>'1'!E15</f>
        <v xml:space="preserve">EIME </v>
      </c>
      <c r="F15" s="8">
        <f>'1'!F15</f>
        <v>27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73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73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24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B16" sqref="B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">
        <v>30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37</v>
      </c>
      <c r="D7" s="29"/>
      <c r="E7" s="11" t="s">
        <v>3</v>
      </c>
      <c r="F7" s="5">
        <v>1</v>
      </c>
      <c r="H7" s="4" t="s">
        <v>4</v>
      </c>
      <c r="I7" s="5">
        <v>1</v>
      </c>
      <c r="J7" s="30" t="s">
        <v>5</v>
      </c>
      <c r="K7" s="30"/>
      <c r="L7" s="30"/>
      <c r="M7" s="29" t="s">
        <v>31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">
        <v>32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7</v>
      </c>
      <c r="C11" s="33" t="s">
        <v>8</v>
      </c>
      <c r="D11" s="33" t="s">
        <v>9</v>
      </c>
      <c r="E11" s="35" t="s">
        <v>10</v>
      </c>
      <c r="F11" s="35" t="s">
        <v>11</v>
      </c>
      <c r="G11" s="35" t="s">
        <v>12</v>
      </c>
      <c r="H11" s="35"/>
      <c r="I11" s="35" t="s">
        <v>13</v>
      </c>
      <c r="J11" s="35" t="s">
        <v>14</v>
      </c>
      <c r="K11" s="35" t="s">
        <v>15</v>
      </c>
      <c r="L11" s="35" t="s">
        <v>16</v>
      </c>
      <c r="M11" s="35" t="s">
        <v>17</v>
      </c>
      <c r="N11" s="35" t="s">
        <v>18</v>
      </c>
      <c r="O11" s="37" t="s">
        <v>19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20</v>
      </c>
      <c r="H12" s="18" t="s">
        <v>21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">
      <c r="A13" s="17"/>
      <c r="B13" s="13" t="s">
        <v>36</v>
      </c>
      <c r="C13" s="8"/>
      <c r="D13" s="8"/>
      <c r="E13" s="8"/>
      <c r="F13" s="8"/>
      <c r="G13" s="8"/>
      <c r="H13" s="8"/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 xml:space="preserve">QUIMICA </v>
      </c>
      <c r="C14" s="8">
        <f>'1'!C14</f>
        <v>2</v>
      </c>
      <c r="D14" s="8" t="str">
        <f>'1'!D14</f>
        <v>102-A</v>
      </c>
      <c r="E14" s="8" t="str">
        <f>'1'!E14</f>
        <v>EIME</v>
      </c>
      <c r="F14" s="8">
        <f>'1'!F14</f>
        <v>30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30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 xml:space="preserve">QUIMICA </v>
      </c>
      <c r="C15" s="8">
        <f>'1'!C15</f>
        <v>2</v>
      </c>
      <c r="D15" s="8" t="str">
        <f>'1'!D15</f>
        <v>102-B</v>
      </c>
      <c r="E15" s="8" t="str">
        <f>'1'!E15</f>
        <v xml:space="preserve">EIME </v>
      </c>
      <c r="F15" s="8">
        <f>'1'!F15</f>
        <v>27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57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57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24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JOSE DEL CARMEN LARA MARQUEZ</cp:lastModifiedBy>
  <cp:revision/>
  <cp:lastPrinted>2025-07-02T21:33:58Z</cp:lastPrinted>
  <dcterms:created xsi:type="dcterms:W3CDTF">2021-11-22T14:45:25Z</dcterms:created>
  <dcterms:modified xsi:type="dcterms:W3CDTF">2025-10-24T20:48:19Z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