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eanw\Desktop\"/>
    </mc:Choice>
  </mc:AlternateContent>
  <xr:revisionPtr revIDLastSave="0" documentId="13_ncr:1_{5D628336-8134-444F-9F1F-C022F101777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K16" i="26" s="1"/>
  <c r="I16" i="26"/>
  <c r="M15" i="26"/>
  <c r="J15" i="26"/>
  <c r="K15" i="26" s="1"/>
  <c r="I15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<sst xmlns="http://schemas.openxmlformats.org/spreadsheetml/2006/main" count="138" uniqueCount="46">
  <si>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</si>
  <si>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</si>
  <si>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</si>
  <si>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</si>
  <si>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</si>
  <si>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</si>
  <si>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</si>
  <si>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</si>
  <si>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</si>
  <si>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</si>
  <si>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</si>
  <si>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</si>
  <si>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</si>
  <si>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</si>
  <si>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</si>
  <si>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</si>
  <si>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</si>
  <si>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</si>
  <si>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</si>
  <si>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</si>
  <si>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</si>
  <si>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</si>
  <si>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</si>
  <si>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</si>
  <si>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</si>
  <si>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</si>
  <si>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</si>
  <si>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</si>
  <si>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</si>
  <si>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</si>
  <si>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</si>
  <si>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</si>
  <si>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INFORMATICA</t>
  </si>
  <si>
    <t>AGOSTO - DICIEMBRE 2025</t>
  </si>
  <si>
    <t>MTI. MARIA DE LOS ANGELES PELAYO VAQUERO</t>
  </si>
  <si>
    <t>FUNDAMENTOS DE SISTEMAS DE INFORMACION</t>
  </si>
  <si>
    <t>310-A</t>
  </si>
  <si>
    <t>ING. INFORMATICA</t>
  </si>
  <si>
    <t>TALLER DE ETICA</t>
  </si>
  <si>
    <t>110-A</t>
  </si>
  <si>
    <t>FUNDAMENTOS DE TELECOMUNICACIONES</t>
  </si>
  <si>
    <t>SISTEMA OPERATIVO 2</t>
  </si>
  <si>
    <t>510-A</t>
  </si>
  <si>
    <t>S/E</t>
  </si>
  <si>
    <t>111-B</t>
  </si>
  <si>
    <t>ING. MECATRONICA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</si>
</sst>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topLeftCell="A4" zoomScaleNormal="100" zoomScaleSheetLayoutView="100" zoomScalePageLayoutView="70" workbookViewId="0">
      <selection activeCell="S22" sqref="S2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3</v>
      </c>
      <c r="D7" s="28"/>
      <c r="E7" s="11" t="s">
        <v>4</v>
      </c>
      <c r="F7" s="5">
        <v>5</v>
      </c>
      <c r="H7" s="4" t="s">
        <v>5</v>
      </c>
      <c r="I7" s="5">
        <v>4</v>
      </c>
      <c r="J7" s="38" t="s">
        <v>6</v>
      </c>
      <c r="K7" s="38"/>
      <c r="L7" s="38"/>
      <c r="M7" s="28" t="s">
        <v>33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">
        <v>34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7" t="s">
        <v>35</v>
      </c>
      <c r="C13" s="8" t="s">
        <v>20</v>
      </c>
      <c r="D13" s="8" t="s">
        <v>36</v>
      </c>
      <c r="E13" s="8" t="s">
        <v>37</v>
      </c>
      <c r="F13" s="8">
        <v>36</v>
      </c>
      <c r="G13" s="8">
        <v>32</v>
      </c>
      <c r="H13" s="8">
        <v>0</v>
      </c>
      <c r="I13" s="9">
        <f>(G13+H13)/F13</f>
        <v>0.88888888888888884</v>
      </c>
      <c r="J13" s="8">
        <f t="shared" ref="J13:J27" si="0">(F13-SUM(G13:H13))-L13</f>
        <v>4</v>
      </c>
      <c r="K13" s="9">
        <f t="shared" ref="K13:K27" si="1">J13/F13</f>
        <v>0.1111111111111111</v>
      </c>
      <c r="L13" s="8"/>
      <c r="M13" s="9">
        <f t="shared" ref="M13:M27" si="2">L13/F13</f>
        <v>0</v>
      </c>
      <c r="N13" s="8">
        <v>68</v>
      </c>
      <c r="O13" s="12">
        <v>0.89</v>
      </c>
      <c r="P13" s="17"/>
    </row>
    <row r="14" spans="1:16" s="10" customFormat="1" ht="26.4" x14ac:dyDescent="0.25">
      <c r="A14" s="17"/>
      <c r="B14" s="7" t="s">
        <v>38</v>
      </c>
      <c r="C14" s="8" t="s">
        <v>43</v>
      </c>
      <c r="D14" s="8" t="s">
        <v>39</v>
      </c>
      <c r="E14" s="10" t="s">
        <v>37</v>
      </c>
      <c r="F14" s="8">
        <v>34</v>
      </c>
      <c r="G14" s="8"/>
      <c r="H14" s="8"/>
      <c r="I14" s="9"/>
      <c r="J14" s="8"/>
      <c r="K14" s="9"/>
      <c r="L14" s="8"/>
      <c r="M14" s="9"/>
      <c r="N14" s="8"/>
      <c r="O14" s="12"/>
      <c r="P14" s="17"/>
    </row>
    <row r="15" spans="1:16" s="10" customFormat="1" ht="26.4" x14ac:dyDescent="0.25">
      <c r="A15" s="17"/>
      <c r="B15" s="7" t="s">
        <v>40</v>
      </c>
      <c r="C15" s="8" t="s">
        <v>20</v>
      </c>
      <c r="D15" s="8" t="s">
        <v>36</v>
      </c>
      <c r="E15" s="8" t="s">
        <v>37</v>
      </c>
      <c r="F15" s="8">
        <v>34</v>
      </c>
      <c r="G15" s="8">
        <v>32</v>
      </c>
      <c r="H15" s="8">
        <v>0</v>
      </c>
      <c r="I15" s="9">
        <f t="shared" ref="I14:I26" si="3">(G15+H15)/F15</f>
        <v>0.94117647058823528</v>
      </c>
      <c r="J15" s="8">
        <f t="shared" ref="J15:J26" si="4">(F15-SUM(G15:H15))-L15</f>
        <v>2</v>
      </c>
      <c r="K15" s="9">
        <f t="shared" si="1"/>
        <v>5.8823529411764705E-2</v>
      </c>
      <c r="L15" s="8"/>
      <c r="M15" s="9">
        <f t="shared" si="2"/>
        <v>0</v>
      </c>
      <c r="N15" s="8">
        <v>87</v>
      </c>
      <c r="O15" s="12">
        <v>0.88</v>
      </c>
      <c r="P15" s="17"/>
    </row>
    <row r="16" spans="1:16" s="10" customFormat="1" ht="26.4" x14ac:dyDescent="0.25">
      <c r="A16" s="17"/>
      <c r="B16" s="7" t="s">
        <v>41</v>
      </c>
      <c r="C16" s="8" t="s">
        <v>20</v>
      </c>
      <c r="D16" s="8" t="s">
        <v>42</v>
      </c>
      <c r="E16" s="8" t="s">
        <v>37</v>
      </c>
      <c r="F16" s="8">
        <v>27</v>
      </c>
      <c r="G16" s="8">
        <v>17</v>
      </c>
      <c r="H16" s="8">
        <v>0</v>
      </c>
      <c r="I16" s="9">
        <f t="shared" si="3"/>
        <v>0.62962962962962965</v>
      </c>
      <c r="J16" s="8">
        <f t="shared" si="4"/>
        <v>10</v>
      </c>
      <c r="K16" s="9">
        <f t="shared" si="1"/>
        <v>0.37037037037037035</v>
      </c>
      <c r="L16" s="8"/>
      <c r="M16" s="9">
        <f t="shared" si="2"/>
        <v>0</v>
      </c>
      <c r="N16" s="8">
        <v>53</v>
      </c>
      <c r="O16" s="12">
        <v>0.63</v>
      </c>
      <c r="P16" s="17"/>
    </row>
    <row r="17" spans="1:16" s="10" customFormat="1" ht="26.4" x14ac:dyDescent="0.25">
      <c r="A17" s="17"/>
      <c r="B17" s="7" t="s">
        <v>38</v>
      </c>
      <c r="C17" s="8" t="s">
        <v>43</v>
      </c>
      <c r="D17" s="8" t="s">
        <v>44</v>
      </c>
      <c r="E17" s="8" t="s">
        <v>45</v>
      </c>
      <c r="F17" s="8">
        <v>27</v>
      </c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81</v>
      </c>
      <c r="H27" s="20">
        <f>SUM(H13:H26)</f>
        <v>0</v>
      </c>
      <c r="I27" s="21">
        <f>SUM(G27:H27)/F27</f>
        <v>0.51265822784810122</v>
      </c>
      <c r="J27" s="20">
        <f t="shared" si="0"/>
        <v>77</v>
      </c>
      <c r="K27" s="21">
        <f t="shared" si="1"/>
        <v>0.48734177215189872</v>
      </c>
      <c r="L27" s="20">
        <f>SUM(L13:L26)</f>
        <v>0</v>
      </c>
      <c r="M27" s="21">
        <f t="shared" si="2"/>
        <v>0</v>
      </c>
      <c r="N27" s="20">
        <f>AVERAGE(N13:N26)</f>
        <v>69.333333333333329</v>
      </c>
      <c r="O27" s="22">
        <f>AVERAGE(O13:O26)</f>
        <v>0.79999999999999993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tr">
        <f>'1'!C13</f>
        <v>I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e">
        <f>'1'!#REF!</f>
        <v>#REF!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FUNDAMENTOS DE TELECOMUNICACIONES</v>
      </c>
      <c r="C15" s="8" t="str">
        <f>'1'!C15</f>
        <v>I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SISTEMA OPERATIVO 2</v>
      </c>
      <c r="C16" s="8" t="str">
        <f>'1'!C16</f>
        <v>I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/>
      <c r="H17" s="8">
        <v>0</v>
      </c>
      <c r="I17" s="9">
        <f t="shared" si="3"/>
        <v>0</v>
      </c>
      <c r="J17" s="8">
        <f t="shared" si="4"/>
        <v>27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>
        <v>3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tr">
        <f>'1'!C13</f>
        <v>I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e">
        <f>'1'!#REF!</f>
        <v>#REF!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FUNDAMENTOS DE TELECOMUNICACIONES</v>
      </c>
      <c r="C15" s="8" t="str">
        <f>'1'!C15</f>
        <v>I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SISTEMA OPERATIVO 2</v>
      </c>
      <c r="C16" s="8" t="str">
        <f>'1'!C16</f>
        <v>I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/>
      <c r="H17" s="8">
        <v>0</v>
      </c>
      <c r="I17" s="9">
        <f t="shared" si="3"/>
        <v>0</v>
      </c>
      <c r="J17" s="8">
        <f t="shared" si="4"/>
        <v>27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2" zoomScaleNormal="100" zoomScaleSheetLayoutView="100" zoomScalePageLayoutView="70" workbookViewId="0">
      <selection activeCell="Q26" sqref="Q2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4" width="5.5546875" style="1" bestFit="1" customWidth="1"/>
    <col min="5" max="5" width="21.88671875" style="1" customWidth="1"/>
    <col min="6" max="6" width="9.44140625" style="1" customWidth="1"/>
    <col min="7" max="13" width="7.5546875" style="1" customWidth="1"/>
    <col min="14" max="15" width="11.44140625" style="1"/>
    <col min="16" max="16" width="1.6640625" style="1" customWidth="1"/>
    <col min="17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5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5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5">
      <c r="A5" s="16"/>
      <c r="B5" s="36" t="s">
        <v>1</v>
      </c>
      <c r="C5" s="36"/>
      <c r="D5" s="36"/>
      <c r="E5" s="36"/>
      <c r="F5" s="37" t="str">
        <f>'1'!F5</f>
        <v>INFORMATICA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5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5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5</v>
      </c>
      <c r="H7" s="4" t="s">
        <v>5</v>
      </c>
      <c r="I7" s="5">
        <f>'1'!I7</f>
        <v>4</v>
      </c>
      <c r="J7" s="38" t="s">
        <v>6</v>
      </c>
      <c r="K7" s="38"/>
      <c r="L7" s="38"/>
      <c r="M7" s="28" t="str">
        <f>'1'!M7</f>
        <v>AGOSTO - DICIEMBRE 2025</v>
      </c>
      <c r="N7" s="28"/>
      <c r="O7" s="28"/>
      <c r="P7" s="16"/>
    </row>
    <row r="8" spans="1:16" x14ac:dyDescent="0.25">
      <c r="A8" s="16"/>
      <c r="P8" s="16"/>
    </row>
    <row r="9" spans="1:16" x14ac:dyDescent="0.25">
      <c r="A9" s="16"/>
      <c r="B9" s="4" t="s">
        <v>7</v>
      </c>
      <c r="C9" s="28" t="str">
        <f>'1'!C9</f>
        <v>MTI. MARIA DE LOS ANGELES PELAYO VAQUERO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8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6.4" x14ac:dyDescent="0.25">
      <c r="A13" s="17"/>
      <c r="B13" s="13" t="str">
        <f>'1'!B13</f>
        <v>FUNDAMENTOS DE SISTEMAS DE INFORMACION</v>
      </c>
      <c r="C13" s="8" t="str">
        <f>'1'!C13</f>
        <v>I</v>
      </c>
      <c r="D13" s="8" t="str">
        <f>'1'!D13</f>
        <v>310-A</v>
      </c>
      <c r="E13" s="8" t="str">
        <f>'1'!E13</f>
        <v>ING. INFORMATICA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5">
      <c r="A14" s="17"/>
      <c r="B14" s="13" t="str">
        <f>'1'!B14</f>
        <v>TALLER DE ETICA</v>
      </c>
      <c r="C14" s="8" t="str">
        <f>'1'!C14</f>
        <v>S/E</v>
      </c>
      <c r="D14" s="8" t="str">
        <f>'1'!D14</f>
        <v>110-A</v>
      </c>
      <c r="E14" s="8" t="e">
        <f>'1'!#REF!</f>
        <v>#REF!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5">
      <c r="A15" s="17"/>
      <c r="B15" s="13" t="str">
        <f>'1'!B15</f>
        <v>FUNDAMENTOS DE TELECOMUNICACIONES</v>
      </c>
      <c r="C15" s="8" t="str">
        <f>'1'!C15</f>
        <v>I</v>
      </c>
      <c r="D15" s="8" t="str">
        <f>'1'!D15</f>
        <v>310-A</v>
      </c>
      <c r="E15" s="8" t="str">
        <f>'1'!E15</f>
        <v>ING. INFORMATICA</v>
      </c>
      <c r="F15" s="8">
        <f>'1'!F15</f>
        <v>34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34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5">
      <c r="A16" s="17"/>
      <c r="B16" s="13" t="str">
        <f>'1'!B16</f>
        <v>SISTEMA OPERATIVO 2</v>
      </c>
      <c r="C16" s="8" t="str">
        <f>'1'!C16</f>
        <v>I</v>
      </c>
      <c r="D16" s="8" t="str">
        <f>'1'!D16</f>
        <v>510-A</v>
      </c>
      <c r="E16" s="8" t="str">
        <f>'1'!E16</f>
        <v>ING. INFORMATICA</v>
      </c>
      <c r="F16" s="8">
        <f>'1'!F16</f>
        <v>27</v>
      </c>
      <c r="G16" s="8"/>
      <c r="H16" s="8">
        <v>0</v>
      </c>
      <c r="I16" s="9">
        <f t="shared" si="3"/>
        <v>0</v>
      </c>
      <c r="J16" s="8">
        <f t="shared" si="4"/>
        <v>27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5">
      <c r="A17" s="17"/>
      <c r="B17" s="13" t="str">
        <f>'1'!B17</f>
        <v>TALLER DE ETICA</v>
      </c>
      <c r="C17" s="8" t="str">
        <f>'1'!C17</f>
        <v>S/E</v>
      </c>
      <c r="D17" s="8" t="str">
        <f>'1'!D17</f>
        <v>111-B</v>
      </c>
      <c r="E17" s="8" t="str">
        <f>'1'!E17</f>
        <v>ING. MECATRONICA</v>
      </c>
      <c r="F17" s="8">
        <f>'1'!F17</f>
        <v>27</v>
      </c>
      <c r="G17" s="8"/>
      <c r="H17" s="8">
        <v>0</v>
      </c>
      <c r="I17" s="9">
        <f t="shared" si="3"/>
        <v>0</v>
      </c>
      <c r="J17" s="8">
        <f t="shared" si="4"/>
        <v>27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8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158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158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MARY PEVA</cp:lastModifiedBy>
  <cp:revision/>
  <cp:lastPrinted>2025-07-02T21:33:58Z</cp:lastPrinted>
  <dcterms:created xsi:type="dcterms:W3CDTF">2021-11-22T14:45:25Z</dcterms:created>
  <dcterms:modified xsi:type="dcterms:W3CDTF">2025-09-25T19:59:30Z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