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PersonalTec\25252-AgoDic\RepSGI\"/>
    </mc:Choice>
  </mc:AlternateContent>
  <xr:revisionPtr revIDLastSave="0" documentId="13_ncr:1_{612B6CDF-5FC6-4A2C-A2C4-D6419D2BB8FC}" xr6:coauthVersionLast="47" xr6:coauthVersionMax="47" xr10:uidLastSave="{00000000-0000-0000-0000-000000000000}"/>
  <bookViews>
    <workbookView xWindow="-110" yWindow="-110" windowWidth="19420" windowHeight="10300" activeTab="2" xr2:uid="{B00482CE-AC2C-4D9D-9D7B-8B6DE944EEE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30" l="1"/>
  <c r="F18" i="30"/>
  <c r="E19" i="30"/>
  <c r="E18" i="30"/>
  <c r="D19" i="30"/>
  <c r="D18" i="30"/>
  <c r="B19" i="30"/>
  <c r="B18" i="30"/>
  <c r="I19" i="30"/>
  <c r="J19" i="30"/>
  <c r="K19" i="30" s="1"/>
  <c r="M19" i="30"/>
  <c r="C17" i="30" l="1"/>
  <c r="O27" i="31"/>
  <c r="N27" i="31"/>
  <c r="L27" i="31"/>
  <c r="H27" i="31"/>
  <c r="G27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I18" i="30"/>
  <c r="F17" i="30"/>
  <c r="J17" i="30" s="1"/>
  <c r="K17" i="30" s="1"/>
  <c r="E17" i="30"/>
  <c r="D17" i="30"/>
  <c r="B17" i="30"/>
  <c r="F16" i="30"/>
  <c r="M16" i="30" s="1"/>
  <c r="E16" i="30"/>
  <c r="D16" i="30"/>
  <c r="B16" i="30"/>
  <c r="F15" i="30"/>
  <c r="M15" i="30" s="1"/>
  <c r="E15" i="30"/>
  <c r="D15" i="30"/>
  <c r="B15" i="30"/>
  <c r="F14" i="30"/>
  <c r="I14" i="30" s="1"/>
  <c r="E14" i="30"/>
  <c r="D14" i="30"/>
  <c r="B14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D15" i="27"/>
  <c r="E15" i="27"/>
  <c r="F15" i="27"/>
  <c r="J15" i="27" s="1"/>
  <c r="B16" i="27"/>
  <c r="D16" i="27"/>
  <c r="E16" i="27"/>
  <c r="F16" i="27"/>
  <c r="B17" i="27"/>
  <c r="D17" i="27"/>
  <c r="E17" i="27"/>
  <c r="F17" i="27"/>
  <c r="J17" i="27" s="1"/>
  <c r="B18" i="27"/>
  <c r="D18" i="27"/>
  <c r="E18" i="27"/>
  <c r="F18" i="27"/>
  <c r="M18" i="27" s="1"/>
  <c r="D13" i="27"/>
  <c r="E13" i="27"/>
  <c r="J13" i="27"/>
  <c r="B13" i="27"/>
  <c r="O27" i="27"/>
  <c r="N27" i="27"/>
  <c r="L27" i="27"/>
  <c r="H27" i="27"/>
  <c r="G27" i="27"/>
  <c r="O27" i="26"/>
  <c r="N27" i="26"/>
  <c r="L27" i="26"/>
  <c r="H27" i="26"/>
  <c r="G27" i="26"/>
  <c r="F27" i="26"/>
  <c r="M18" i="26"/>
  <c r="M17" i="26"/>
  <c r="M16" i="26"/>
  <c r="M15" i="26"/>
  <c r="M14" i="26"/>
  <c r="M13" i="26"/>
  <c r="M17" i="27" l="1"/>
  <c r="J15" i="30"/>
  <c r="K15" i="30" s="1"/>
  <c r="M15" i="27"/>
  <c r="I15" i="31"/>
  <c r="J16" i="27"/>
  <c r="M27" i="26"/>
  <c r="J15" i="31"/>
  <c r="K15" i="31" s="1"/>
  <c r="J27" i="26"/>
  <c r="K27" i="26" s="1"/>
  <c r="J14" i="27"/>
  <c r="J14" i="30"/>
  <c r="K14" i="30" s="1"/>
  <c r="J18" i="30"/>
  <c r="K18" i="30" s="1"/>
  <c r="J14" i="31"/>
  <c r="K14" i="31" s="1"/>
  <c r="J18" i="27"/>
  <c r="I16" i="30"/>
  <c r="J18" i="31"/>
  <c r="K18" i="31" s="1"/>
  <c r="M13" i="27"/>
  <c r="M16" i="27"/>
  <c r="F27" i="30"/>
  <c r="J27" i="30" s="1"/>
  <c r="K27" i="30" s="1"/>
  <c r="I15" i="30"/>
  <c r="I16" i="31"/>
  <c r="I13" i="31"/>
  <c r="M14" i="31"/>
  <c r="J16" i="31"/>
  <c r="K16" i="31" s="1"/>
  <c r="I17" i="31"/>
  <c r="M18" i="31"/>
  <c r="J13" i="31"/>
  <c r="K13" i="31" s="1"/>
  <c r="J17" i="31"/>
  <c r="K17" i="31" s="1"/>
  <c r="F27" i="31"/>
  <c r="I27" i="26"/>
  <c r="M13" i="30"/>
  <c r="M17" i="30"/>
  <c r="I13" i="30"/>
  <c r="M14" i="30"/>
  <c r="J16" i="30"/>
  <c r="K16" i="30" s="1"/>
  <c r="I17" i="30"/>
  <c r="M18" i="30"/>
  <c r="J13" i="30"/>
  <c r="K13" i="30" s="1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<sst xmlns="http://schemas.openxmlformats.org/spreadsheetml/2006/main" count="141" uniqueCount="48">
  <si>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</si>
  <si>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</si>
  <si>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</si>
  <si>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</si>
  <si>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</si>
  <si>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</si>
  <si>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</si>
  <si>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</si>
  <si>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</si>
  <si>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</si>
  <si>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</si>
  <si>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</si>
  <si>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</si>
  <si>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</si>
  <si>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</si>
  <si>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</si>
  <si>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</si>
  <si>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</si>
  <si>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</si>
  <si>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</si>
  <si>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</si>
  <si>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</si>
  <si>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</si>
  <si>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</si>
  <si>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</si>
  <si>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</si>
  <si>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</si>
  <si>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</si>
  <si>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</si>
  <si>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</si>
  <si>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</si>
  <si>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</si>
  <si>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INGENIERÍA EN SISTEMAS COMPUTACIONALES</t>
  </si>
  <si>
    <t>AGO - DIC 2025</t>
  </si>
  <si>
    <t>ANA FRANCISCA LULE RANGEL</t>
  </si>
  <si>
    <t>Fundamentos de Programación</t>
  </si>
  <si>
    <t>Matemáticas Discretas</t>
  </si>
  <si>
    <t>104b</t>
  </si>
  <si>
    <t>104a</t>
  </si>
  <si>
    <t>Lenguajes de Interfaz</t>
  </si>
  <si>
    <t>Taller de Investigación I</t>
  </si>
  <si>
    <t>Taller de Desarrollo de Competencias Profesionales</t>
  </si>
  <si>
    <t>504a</t>
  </si>
  <si>
    <t>504b</t>
  </si>
  <si>
    <t>704a</t>
  </si>
  <si>
    <t>ARRT</t>
  </si>
  <si>
    <t>ISC</t>
  </si>
  <si>
    <t>S/E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</si>
</sst>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2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opLeftCell="A4" workbookViewId="0">
      <selection activeCell="F13" sqref="F13"/>
    </sheetView>
  </sheetViews>
  <sheetFormatPr baseColWidth="10" defaultColWidth="11.453125" defaultRowHeight="12.5" x14ac:dyDescent="0.25"/>
  <cols>
    <col min="1" max="1" width="1.7265625" style="1" customWidth="1"/>
    <col min="2" max="2" width="42.90625" style="1" customWidth="1"/>
    <col min="3" max="3" width="4.7265625" style="1" bestFit="1" customWidth="1"/>
    <col min="4" max="4" width="5.90625" style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8" t="s">
        <v>32</v>
      </c>
      <c r="G5" s="38"/>
      <c r="H5" s="38"/>
      <c r="I5" s="38"/>
      <c r="J5" s="38"/>
      <c r="K5" s="38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3</v>
      </c>
      <c r="D7" s="28"/>
      <c r="E7" s="11" t="s">
        <v>4</v>
      </c>
      <c r="F7" s="5">
        <v>6</v>
      </c>
      <c r="H7" s="4" t="s">
        <v>5</v>
      </c>
      <c r="I7" s="5">
        <v>5</v>
      </c>
      <c r="J7" s="37" t="s">
        <v>6</v>
      </c>
      <c r="K7" s="37"/>
      <c r="L7" s="37"/>
      <c r="M7" s="28" t="s">
        <v>33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7" t="s">
        <v>35</v>
      </c>
      <c r="C13" s="8" t="s">
        <v>47</v>
      </c>
      <c r="D13" s="8" t="s">
        <v>37</v>
      </c>
      <c r="E13" s="8" t="s">
        <v>46</v>
      </c>
      <c r="F13" s="8">
        <v>29</v>
      </c>
      <c r="G13" s="8"/>
      <c r="H13" s="8">
        <v>0</v>
      </c>
      <c r="I13" s="9"/>
      <c r="J13" s="8"/>
      <c r="K13" s="9"/>
      <c r="L13" s="8"/>
      <c r="M13" s="9">
        <f t="shared" ref="M13:M27" si="0">L13/F13</f>
        <v>0</v>
      </c>
      <c r="N13" s="8"/>
      <c r="O13" s="12"/>
      <c r="P13" s="17"/>
    </row>
    <row r="14" spans="1:16" s="10" customFormat="1" x14ac:dyDescent="0.25">
      <c r="A14" s="17"/>
      <c r="B14" s="7" t="s">
        <v>36</v>
      </c>
      <c r="C14" s="8" t="s">
        <v>47</v>
      </c>
      <c r="D14" s="8" t="s">
        <v>38</v>
      </c>
      <c r="E14" s="8" t="s">
        <v>46</v>
      </c>
      <c r="F14" s="8">
        <v>29</v>
      </c>
      <c r="G14" s="8"/>
      <c r="H14" s="8">
        <v>0</v>
      </c>
      <c r="I14" s="9"/>
      <c r="J14" s="8"/>
      <c r="K14" s="9"/>
      <c r="L14" s="8"/>
      <c r="M14" s="9">
        <f t="shared" si="0"/>
        <v>0</v>
      </c>
      <c r="N14" s="8"/>
      <c r="O14" s="12"/>
      <c r="P14" s="17"/>
    </row>
    <row r="15" spans="1:16" s="10" customFormat="1" x14ac:dyDescent="0.25">
      <c r="A15" s="17"/>
      <c r="B15" s="7" t="s">
        <v>39</v>
      </c>
      <c r="C15" s="8" t="s">
        <v>47</v>
      </c>
      <c r="D15" s="8" t="s">
        <v>42</v>
      </c>
      <c r="E15" s="8" t="s">
        <v>46</v>
      </c>
      <c r="F15" s="8">
        <v>19</v>
      </c>
      <c r="G15" s="8"/>
      <c r="H15" s="8">
        <v>0</v>
      </c>
      <c r="I15" s="9"/>
      <c r="J15" s="8"/>
      <c r="K15" s="9"/>
      <c r="L15" s="8"/>
      <c r="M15" s="9">
        <f t="shared" si="0"/>
        <v>0</v>
      </c>
      <c r="N15" s="8"/>
      <c r="O15" s="12"/>
      <c r="P15" s="17"/>
    </row>
    <row r="16" spans="1:16" s="10" customFormat="1" x14ac:dyDescent="0.25">
      <c r="A16" s="17"/>
      <c r="B16" s="7" t="s">
        <v>39</v>
      </c>
      <c r="C16" s="8" t="s">
        <v>47</v>
      </c>
      <c r="D16" s="8" t="s">
        <v>43</v>
      </c>
      <c r="E16" s="8" t="s">
        <v>46</v>
      </c>
      <c r="F16" s="8">
        <v>19</v>
      </c>
      <c r="G16" s="8"/>
      <c r="H16" s="8">
        <v>0</v>
      </c>
      <c r="I16" s="9"/>
      <c r="J16" s="8"/>
      <c r="K16" s="9"/>
      <c r="L16" s="8"/>
      <c r="M16" s="9">
        <f t="shared" si="0"/>
        <v>0</v>
      </c>
      <c r="N16" s="8"/>
      <c r="O16" s="12"/>
      <c r="P16" s="17"/>
    </row>
    <row r="17" spans="1:16" s="10" customFormat="1" x14ac:dyDescent="0.25">
      <c r="A17" s="17"/>
      <c r="B17" s="7" t="s">
        <v>40</v>
      </c>
      <c r="C17" s="8">
        <v>1</v>
      </c>
      <c r="D17" s="8" t="s">
        <v>44</v>
      </c>
      <c r="E17" s="8" t="s">
        <v>46</v>
      </c>
      <c r="F17" s="8">
        <v>29</v>
      </c>
      <c r="G17" s="8">
        <v>26</v>
      </c>
      <c r="H17" s="8">
        <v>0</v>
      </c>
      <c r="I17" s="9"/>
      <c r="J17" s="8">
        <v>3</v>
      </c>
      <c r="K17" s="9"/>
      <c r="L17" s="8"/>
      <c r="M17" s="9">
        <f t="shared" si="0"/>
        <v>0</v>
      </c>
      <c r="N17" s="8">
        <v>87</v>
      </c>
      <c r="O17" s="12">
        <v>0.9</v>
      </c>
      <c r="P17" s="17"/>
    </row>
    <row r="18" spans="1:16" s="10" customFormat="1" x14ac:dyDescent="0.25">
      <c r="A18" s="17"/>
      <c r="B18" s="7" t="s">
        <v>41</v>
      </c>
      <c r="C18" s="8" t="s">
        <v>47</v>
      </c>
      <c r="D18" s="8" t="s">
        <v>45</v>
      </c>
      <c r="E18" s="8" t="s">
        <v>46</v>
      </c>
      <c r="F18" s="8">
        <v>2</v>
      </c>
      <c r="G18" s="8"/>
      <c r="H18" s="8">
        <v>0</v>
      </c>
      <c r="I18" s="9"/>
      <c r="J18" s="8"/>
      <c r="K18" s="9"/>
      <c r="L18" s="8"/>
      <c r="M18" s="9">
        <f t="shared" si="0"/>
        <v>0</v>
      </c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127</v>
      </c>
      <c r="G27" s="20">
        <f>SUM(G13:G26)</f>
        <v>26</v>
      </c>
      <c r="H27" s="20">
        <f>SUM(H13:H26)</f>
        <v>0</v>
      </c>
      <c r="I27" s="21">
        <f>SUM(G27:H27)/F27</f>
        <v>0.20472440944881889</v>
      </c>
      <c r="J27" s="20">
        <f t="shared" ref="J27" si="1">(F27-SUM(G27:H27))-L27</f>
        <v>101</v>
      </c>
      <c r="K27" s="21">
        <f t="shared" ref="K27" si="2">J27/F27</f>
        <v>0.79527559055118113</v>
      </c>
      <c r="L27" s="20">
        <f>SUM(L13:L26)</f>
        <v>0</v>
      </c>
      <c r="M27" s="21">
        <f t="shared" si="0"/>
        <v>0</v>
      </c>
      <c r="N27" s="20">
        <f>AVERAGE(N13:N26)</f>
        <v>87</v>
      </c>
      <c r="O27" s="22">
        <f>AVERAGE(O13:O26)</f>
        <v>0.9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C7:D7"/>
    <mergeCell ref="J7:L7"/>
    <mergeCell ref="M7:O7"/>
    <mergeCell ref="F5:K5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ignoredErrors>
    <ignoredError sqref="M13:M16" evalError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topLeftCell="A7" workbookViewId="0">
      <selection activeCell="F13" sqref="F13"/>
    </sheetView>
  </sheetViews>
  <sheetFormatPr baseColWidth="10" defaultColWidth="11.453125" defaultRowHeight="12.5" x14ac:dyDescent="0.25"/>
  <cols>
    <col min="1" max="1" width="1.7265625" style="1" customWidth="1"/>
    <col min="2" max="2" width="43.6328125" style="1" customWidth="1"/>
    <col min="3" max="3" width="4.7265625" style="1" bestFit="1" customWidth="1"/>
    <col min="4" max="4" width="6.90625" style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9" t="str">
        <f>'1'!F5</f>
        <v>INGENIERÍA EN SISTEMAS COMPUTACIONALES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6</v>
      </c>
      <c r="H7" s="4" t="s">
        <v>5</v>
      </c>
      <c r="I7" s="5">
        <f>'1'!I7</f>
        <v>5</v>
      </c>
      <c r="J7" s="37" t="s">
        <v>6</v>
      </c>
      <c r="K7" s="37"/>
      <c r="L7" s="37"/>
      <c r="M7" s="28" t="str">
        <f>'1'!M7</f>
        <v>AGO - DIC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ANA FRANCISCA LULE RANGEL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/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7" t="str">
        <f>'1'!B13</f>
        <v>Fundamentos de Programación</v>
      </c>
      <c r="C13" s="8">
        <v>1</v>
      </c>
      <c r="D13" s="8" t="str">
        <f>'1'!D13</f>
        <v>104b</v>
      </c>
      <c r="E13" s="8" t="str">
        <f>'1'!E13</f>
        <v>ISC</v>
      </c>
      <c r="F13" s="8">
        <v>32</v>
      </c>
      <c r="G13" s="8">
        <v>21</v>
      </c>
      <c r="H13" s="8">
        <v>0</v>
      </c>
      <c r="I13" s="9"/>
      <c r="J13" s="8">
        <f t="shared" ref="J13:J27" si="0">(F13-SUM(G13:H13))-L13</f>
        <v>11</v>
      </c>
      <c r="K13" s="9"/>
      <c r="L13" s="8"/>
      <c r="M13" s="9">
        <f t="shared" ref="M13:M27" si="1">L13/F13</f>
        <v>0</v>
      </c>
      <c r="N13" s="8">
        <v>68</v>
      </c>
      <c r="O13" s="12">
        <v>0.69</v>
      </c>
      <c r="P13" s="17"/>
    </row>
    <row r="14" spans="1:16" s="10" customFormat="1" x14ac:dyDescent="0.25">
      <c r="A14" s="17"/>
      <c r="B14" s="7" t="str">
        <f>'1'!B14</f>
        <v>Matemáticas Discretas</v>
      </c>
      <c r="C14" s="8">
        <v>1</v>
      </c>
      <c r="D14" s="8" t="str">
        <f>'1'!D14</f>
        <v>104a</v>
      </c>
      <c r="E14" s="8" t="str">
        <f>'1'!E14</f>
        <v>ISC</v>
      </c>
      <c r="F14" s="8">
        <f>'1'!F14</f>
        <v>29</v>
      </c>
      <c r="G14" s="8">
        <v>27</v>
      </c>
      <c r="H14" s="8">
        <v>0</v>
      </c>
      <c r="I14" s="9"/>
      <c r="J14" s="8">
        <f>(F14-SUM(G14:H14))-L14</f>
        <v>2</v>
      </c>
      <c r="K14" s="9"/>
      <c r="L14" s="8"/>
      <c r="M14" s="9">
        <f t="shared" si="1"/>
        <v>0</v>
      </c>
      <c r="N14" s="8">
        <v>85</v>
      </c>
      <c r="O14" s="12">
        <v>0.76</v>
      </c>
      <c r="P14" s="17"/>
    </row>
    <row r="15" spans="1:16" s="10" customFormat="1" x14ac:dyDescent="0.25">
      <c r="A15" s="17"/>
      <c r="B15" s="7" t="str">
        <f>'1'!B15</f>
        <v>Lenguajes de Interfaz</v>
      </c>
      <c r="C15" s="8">
        <v>1</v>
      </c>
      <c r="D15" s="8" t="str">
        <f>'1'!D15</f>
        <v>504a</v>
      </c>
      <c r="E15" s="8" t="str">
        <f>'1'!E15</f>
        <v>ISC</v>
      </c>
      <c r="F15" s="8">
        <f>'1'!F15</f>
        <v>19</v>
      </c>
      <c r="G15" s="8">
        <v>15</v>
      </c>
      <c r="H15" s="8">
        <v>0</v>
      </c>
      <c r="I15" s="9"/>
      <c r="J15" s="8">
        <f t="shared" ref="J15:J18" si="2">(F15-SUM(G15:H15))-L15</f>
        <v>4</v>
      </c>
      <c r="K15" s="9"/>
      <c r="L15" s="8"/>
      <c r="M15" s="9">
        <f t="shared" si="1"/>
        <v>0</v>
      </c>
      <c r="N15" s="8">
        <v>74</v>
      </c>
      <c r="O15" s="12">
        <v>0.79</v>
      </c>
      <c r="P15" s="17"/>
    </row>
    <row r="16" spans="1:16" s="10" customFormat="1" x14ac:dyDescent="0.25">
      <c r="A16" s="17"/>
      <c r="B16" s="7" t="str">
        <f>'1'!B16</f>
        <v>Lenguajes de Interfaz</v>
      </c>
      <c r="C16" s="8">
        <v>1</v>
      </c>
      <c r="D16" s="8" t="str">
        <f>'1'!D16</f>
        <v>504b</v>
      </c>
      <c r="E16" s="8" t="str">
        <f>'1'!E16</f>
        <v>ISC</v>
      </c>
      <c r="F16" s="8">
        <f>'1'!F16</f>
        <v>19</v>
      </c>
      <c r="G16" s="8">
        <v>14</v>
      </c>
      <c r="H16" s="8">
        <v>0</v>
      </c>
      <c r="I16" s="9"/>
      <c r="J16" s="8">
        <f t="shared" si="2"/>
        <v>5</v>
      </c>
      <c r="K16" s="9"/>
      <c r="L16" s="8"/>
      <c r="M16" s="9">
        <f t="shared" si="1"/>
        <v>0</v>
      </c>
      <c r="N16" s="8">
        <v>67</v>
      </c>
      <c r="O16" s="12">
        <v>0.74</v>
      </c>
      <c r="P16" s="17"/>
    </row>
    <row r="17" spans="1:16" s="10" customFormat="1" x14ac:dyDescent="0.25">
      <c r="A17" s="17"/>
      <c r="B17" s="7" t="str">
        <f>'1'!B17</f>
        <v>Taller de Investigación I</v>
      </c>
      <c r="C17" s="8" t="s">
        <v>47</v>
      </c>
      <c r="D17" s="8" t="str">
        <f>'1'!D17</f>
        <v>704a</v>
      </c>
      <c r="E17" s="8" t="str">
        <f>'1'!E17</f>
        <v>ISC</v>
      </c>
      <c r="F17" s="8">
        <f>'1'!F17</f>
        <v>29</v>
      </c>
      <c r="G17" s="8"/>
      <c r="H17" s="8">
        <v>0</v>
      </c>
      <c r="I17" s="9"/>
      <c r="J17" s="8">
        <f t="shared" si="2"/>
        <v>29</v>
      </c>
      <c r="K17" s="9"/>
      <c r="L17" s="8"/>
      <c r="M17" s="9">
        <f t="shared" si="1"/>
        <v>0</v>
      </c>
      <c r="N17" s="8"/>
      <c r="O17" s="12"/>
      <c r="P17" s="17"/>
    </row>
    <row r="18" spans="1:16" s="10" customFormat="1" x14ac:dyDescent="0.25">
      <c r="A18" s="17"/>
      <c r="B18" s="7" t="str">
        <f>'1'!B18</f>
        <v>Taller de Desarrollo de Competencias Profesionales</v>
      </c>
      <c r="C18" s="8">
        <v>1</v>
      </c>
      <c r="D18" s="8" t="str">
        <f>'1'!D18</f>
        <v>ARRT</v>
      </c>
      <c r="E18" s="8" t="str">
        <f>'1'!E18</f>
        <v>ISC</v>
      </c>
      <c r="F18" s="8">
        <f>'1'!F18</f>
        <v>2</v>
      </c>
      <c r="G18" s="8">
        <v>1</v>
      </c>
      <c r="H18" s="8">
        <v>0</v>
      </c>
      <c r="I18" s="9"/>
      <c r="J18" s="8">
        <f t="shared" si="2"/>
        <v>1</v>
      </c>
      <c r="K18" s="9"/>
      <c r="L18" s="8"/>
      <c r="M18" s="9">
        <f t="shared" si="1"/>
        <v>0</v>
      </c>
      <c r="N18" s="8">
        <v>50</v>
      </c>
      <c r="O18" s="12">
        <v>0.5</v>
      </c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130</v>
      </c>
      <c r="G27" s="20">
        <f>SUM(G13:G26)</f>
        <v>78</v>
      </c>
      <c r="H27" s="20">
        <f>SUM(H13:H26)</f>
        <v>0</v>
      </c>
      <c r="I27" s="21">
        <f>SUM(G27:H27)/F27</f>
        <v>0.6</v>
      </c>
      <c r="J27" s="20">
        <f t="shared" si="0"/>
        <v>52</v>
      </c>
      <c r="K27" s="21">
        <f t="shared" ref="K27" si="3">J27/F27</f>
        <v>0.4</v>
      </c>
      <c r="L27" s="20">
        <f>SUM(L13:L26)</f>
        <v>0</v>
      </c>
      <c r="M27" s="21">
        <f t="shared" si="1"/>
        <v>0</v>
      </c>
      <c r="N27" s="20">
        <f>AVERAGE(N13:N26)</f>
        <v>68.8</v>
      </c>
      <c r="O27" s="22">
        <f>AVERAGE(O13:O26)</f>
        <v>0.69600000000000006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79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tabSelected="1" topLeftCell="A7" workbookViewId="0">
      <selection activeCell="O17" sqref="O17"/>
    </sheetView>
  </sheetViews>
  <sheetFormatPr baseColWidth="10" defaultColWidth="11.453125" defaultRowHeight="12.5" x14ac:dyDescent="0.25"/>
  <cols>
    <col min="1" max="1" width="1.7265625" style="1" customWidth="1"/>
    <col min="2" max="2" width="43.453125" style="1" customWidth="1"/>
    <col min="3" max="3" width="4.7265625" style="1" bestFit="1" customWidth="1"/>
    <col min="4" max="4" width="6.90625" style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9" t="str">
        <f>'1'!F5</f>
        <v>INGENIERÍA EN SISTEMAS COMPUTACIONALES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>
        <v>3</v>
      </c>
      <c r="D7" s="28"/>
      <c r="E7" s="11" t="s">
        <v>4</v>
      </c>
      <c r="F7" s="5">
        <f>'1'!F7</f>
        <v>6</v>
      </c>
      <c r="H7" s="4" t="s">
        <v>5</v>
      </c>
      <c r="I7" s="5">
        <f>'1'!I7</f>
        <v>5</v>
      </c>
      <c r="J7" s="37" t="s">
        <v>6</v>
      </c>
      <c r="K7" s="37"/>
      <c r="L7" s="37"/>
      <c r="M7" s="28" t="str">
        <f>'1'!M7</f>
        <v>AGO - DIC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ANA FRANCISCA LULE RANGEL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7" t="str">
        <f>'1'!B13</f>
        <v>Fundamentos de Programación</v>
      </c>
      <c r="C13" s="8">
        <v>2</v>
      </c>
      <c r="D13" s="8" t="str">
        <f>'1'!D13</f>
        <v>104b</v>
      </c>
      <c r="E13" s="8" t="str">
        <f>'1'!E13</f>
        <v>ISC</v>
      </c>
      <c r="F13" s="8">
        <v>32</v>
      </c>
      <c r="G13" s="8">
        <v>14</v>
      </c>
      <c r="H13" s="8">
        <v>0</v>
      </c>
      <c r="I13" s="9">
        <f>(G13+H13)/F13</f>
        <v>0.4375</v>
      </c>
      <c r="J13" s="8">
        <f t="shared" ref="J13:J27" si="0">(F13-SUM(G13:H13))-L13</f>
        <v>18</v>
      </c>
      <c r="K13" s="9">
        <f t="shared" ref="K13:K27" si="1">J13/F13</f>
        <v>0.5625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7" t="str">
        <f>'1'!B14</f>
        <v>Matemáticas Discretas</v>
      </c>
      <c r="C14" s="8">
        <v>2</v>
      </c>
      <c r="D14" s="8" t="str">
        <f>'1'!D14</f>
        <v>104a</v>
      </c>
      <c r="E14" s="8" t="str">
        <f>'1'!E14</f>
        <v>ISC</v>
      </c>
      <c r="F14" s="8">
        <f>'1'!F14</f>
        <v>29</v>
      </c>
      <c r="G14" s="8">
        <v>28</v>
      </c>
      <c r="H14" s="8">
        <v>0</v>
      </c>
      <c r="I14" s="9">
        <f t="shared" ref="I14:I18" si="3">(G14+H14)/F14</f>
        <v>0.96551724137931039</v>
      </c>
      <c r="J14" s="8">
        <f>(F14-SUM(G14:H14))-L14</f>
        <v>1</v>
      </c>
      <c r="K14" s="9">
        <f t="shared" si="1"/>
        <v>3.4482758620689655E-2</v>
      </c>
      <c r="L14" s="8"/>
      <c r="M14" s="9">
        <f t="shared" si="2"/>
        <v>0</v>
      </c>
      <c r="N14" s="8">
        <v>89</v>
      </c>
      <c r="O14" s="12">
        <v>0.62</v>
      </c>
      <c r="P14" s="17"/>
    </row>
    <row r="15" spans="1:16" s="10" customFormat="1" x14ac:dyDescent="0.25">
      <c r="A15" s="17"/>
      <c r="B15" s="7" t="str">
        <f>'1'!B15</f>
        <v>Lenguajes de Interfaz</v>
      </c>
      <c r="C15" s="8">
        <v>2</v>
      </c>
      <c r="D15" s="8" t="str">
        <f>'1'!D15</f>
        <v>504a</v>
      </c>
      <c r="E15" s="8" t="str">
        <f>'1'!E15</f>
        <v>ISC</v>
      </c>
      <c r="F15" s="8">
        <f>'1'!F15</f>
        <v>19</v>
      </c>
      <c r="G15" s="8">
        <v>15</v>
      </c>
      <c r="H15" s="8">
        <v>0</v>
      </c>
      <c r="I15" s="9">
        <f t="shared" si="3"/>
        <v>0.78947368421052633</v>
      </c>
      <c r="J15" s="8">
        <f t="shared" ref="J15:J18" si="4">(F15-SUM(G15:H15))-L15</f>
        <v>4</v>
      </c>
      <c r="K15" s="9">
        <f t="shared" si="1"/>
        <v>0.21052631578947367</v>
      </c>
      <c r="L15" s="8"/>
      <c r="M15" s="9">
        <f t="shared" si="2"/>
        <v>0</v>
      </c>
      <c r="N15" s="8">
        <v>78</v>
      </c>
      <c r="O15" s="12">
        <v>0.79</v>
      </c>
      <c r="P15" s="17"/>
    </row>
    <row r="16" spans="1:16" s="10" customFormat="1" x14ac:dyDescent="0.25">
      <c r="A16" s="17"/>
      <c r="B16" s="7" t="str">
        <f>'1'!B16</f>
        <v>Lenguajes de Interfaz</v>
      </c>
      <c r="C16" s="8">
        <v>2</v>
      </c>
      <c r="D16" s="8" t="str">
        <f>'1'!D16</f>
        <v>504b</v>
      </c>
      <c r="E16" s="8" t="str">
        <f>'1'!E16</f>
        <v>ISC</v>
      </c>
      <c r="F16" s="8">
        <f>'1'!F16</f>
        <v>19</v>
      </c>
      <c r="G16" s="8"/>
      <c r="H16" s="8">
        <v>0</v>
      </c>
      <c r="I16" s="9">
        <f t="shared" si="3"/>
        <v>0</v>
      </c>
      <c r="J16" s="8">
        <f t="shared" si="4"/>
        <v>19</v>
      </c>
      <c r="K16" s="9">
        <f t="shared" si="1"/>
        <v>1</v>
      </c>
      <c r="L16" s="8"/>
      <c r="M16" s="9">
        <f t="shared" si="2"/>
        <v>0</v>
      </c>
      <c r="N16" s="8">
        <v>41</v>
      </c>
      <c r="O16" s="12">
        <v>0.42</v>
      </c>
      <c r="P16" s="17"/>
    </row>
    <row r="17" spans="1:16" s="10" customFormat="1" x14ac:dyDescent="0.25">
      <c r="A17" s="17"/>
      <c r="B17" s="7" t="str">
        <f>'1'!B17</f>
        <v>Taller de Investigación I</v>
      </c>
      <c r="C17" s="8" t="str">
        <f>'2'!C17</f>
        <v>S/E</v>
      </c>
      <c r="D17" s="8" t="str">
        <f>'1'!D17</f>
        <v>704a</v>
      </c>
      <c r="E17" s="8" t="str">
        <f>'1'!E17</f>
        <v>ISC</v>
      </c>
      <c r="F17" s="8">
        <f>'1'!F17</f>
        <v>29</v>
      </c>
      <c r="G17" s="8"/>
      <c r="H17" s="8">
        <v>0</v>
      </c>
      <c r="I17" s="9">
        <f t="shared" si="3"/>
        <v>0</v>
      </c>
      <c r="J17" s="8">
        <f t="shared" si="4"/>
        <v>29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5">
      <c r="A18" s="17"/>
      <c r="B18" s="7" t="str">
        <f>'1'!B$18</f>
        <v>Taller de Desarrollo de Competencias Profesionales</v>
      </c>
      <c r="C18" s="8">
        <v>2</v>
      </c>
      <c r="D18" s="8" t="str">
        <f>'1'!D$18</f>
        <v>ARRT</v>
      </c>
      <c r="E18" s="8" t="str">
        <f>'1'!E$18</f>
        <v>ISC</v>
      </c>
      <c r="F18" s="8">
        <f>'1'!F$18</f>
        <v>2</v>
      </c>
      <c r="G18" s="8">
        <v>1</v>
      </c>
      <c r="H18" s="8">
        <v>0</v>
      </c>
      <c r="I18" s="9">
        <f t="shared" si="3"/>
        <v>0.5</v>
      </c>
      <c r="J18" s="8">
        <f t="shared" si="4"/>
        <v>1</v>
      </c>
      <c r="K18" s="9">
        <f t="shared" si="1"/>
        <v>0.5</v>
      </c>
      <c r="L18" s="8"/>
      <c r="M18" s="9">
        <f t="shared" si="2"/>
        <v>0</v>
      </c>
      <c r="N18" s="8">
        <v>49</v>
      </c>
      <c r="O18" s="12">
        <v>0.5</v>
      </c>
      <c r="P18" s="17"/>
    </row>
    <row r="19" spans="1:16" s="10" customFormat="1" x14ac:dyDescent="0.25">
      <c r="A19" s="17"/>
      <c r="B19" s="7" t="str">
        <f>'1'!B$18</f>
        <v>Taller de Desarrollo de Competencias Profesionales</v>
      </c>
      <c r="C19" s="8">
        <v>3</v>
      </c>
      <c r="D19" s="8" t="str">
        <f>'1'!D$18</f>
        <v>ARRT</v>
      </c>
      <c r="E19" s="8" t="str">
        <f>'1'!E$18</f>
        <v>ISC</v>
      </c>
      <c r="F19" s="8">
        <f>'1'!F$18</f>
        <v>2</v>
      </c>
      <c r="G19" s="8">
        <v>2</v>
      </c>
      <c r="H19" s="8">
        <v>0</v>
      </c>
      <c r="I19" s="9">
        <f t="shared" ref="I19" si="5">(G19+H19)/F19</f>
        <v>1</v>
      </c>
      <c r="J19" s="8">
        <f t="shared" ref="J19" si="6">(F19-SUM(G19:H19))-L19</f>
        <v>0</v>
      </c>
      <c r="K19" s="9">
        <f t="shared" ref="K19" si="7">J19/F19</f>
        <v>0</v>
      </c>
      <c r="L19" s="8"/>
      <c r="M19" s="9">
        <f t="shared" ref="M19" si="8">L19/F19</f>
        <v>0</v>
      </c>
      <c r="N19" s="8">
        <v>89</v>
      </c>
      <c r="O19" s="12">
        <v>0.5</v>
      </c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132</v>
      </c>
      <c r="G27" s="20">
        <f>SUM(G13:G26)</f>
        <v>60</v>
      </c>
      <c r="H27" s="20">
        <f>SUM(H13:H26)</f>
        <v>0</v>
      </c>
      <c r="I27" s="21">
        <f>SUM(G27:H27)/F27</f>
        <v>0.45454545454545453</v>
      </c>
      <c r="J27" s="20">
        <f t="shared" si="0"/>
        <v>72</v>
      </c>
      <c r="K27" s="21">
        <f t="shared" si="1"/>
        <v>0.54545454545454541</v>
      </c>
      <c r="L27" s="20">
        <f>SUM(L13:L26)</f>
        <v>0</v>
      </c>
      <c r="M27" s="21">
        <f t="shared" si="2"/>
        <v>0</v>
      </c>
      <c r="N27" s="20">
        <f>AVERAGE(N13:N26)</f>
        <v>69.2</v>
      </c>
      <c r="O27" s="22">
        <f>AVERAGE(O13:O26)</f>
        <v>0.56600000000000006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79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workbookViewId="0"/>
  </sheetViews>
  <sheetFormatPr baseColWidth="10" defaultColWidth="11.453125" defaultRowHeight="12.5" x14ac:dyDescent="0.25"/>
  <cols>
    <col min="1" max="1" width="1.7265625" style="1" customWidth="1"/>
    <col min="2" max="2" width="44.08984375" style="1" customWidth="1"/>
    <col min="3" max="3" width="4.7265625" style="1" bestFit="1" customWidth="1"/>
    <col min="4" max="4" width="6.6328125" style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9" t="str">
        <f>'1'!F5</f>
        <v>INGENIERÍA EN SISTEMAS COMPUTACIONALES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6</v>
      </c>
      <c r="H7" s="4" t="s">
        <v>5</v>
      </c>
      <c r="I7" s="5">
        <f>'1'!I7</f>
        <v>5</v>
      </c>
      <c r="J7" s="37" t="s">
        <v>6</v>
      </c>
      <c r="K7" s="37"/>
      <c r="L7" s="37"/>
      <c r="M7" s="28" t="str">
        <f>'1'!M7</f>
        <v>AGO - DIC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ANA FRANCISCA LULE RANGEL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7" t="str">
        <f>'1'!B13</f>
        <v>Fundamentos de Programación</v>
      </c>
      <c r="C13" s="8" t="str">
        <f>'1'!C13</f>
        <v>S/E</v>
      </c>
      <c r="D13" s="8" t="str">
        <f>'1'!D13</f>
        <v>104b</v>
      </c>
      <c r="E13" s="8" t="str">
        <f>'1'!E13</f>
        <v>ISC</v>
      </c>
      <c r="F13" s="8">
        <f>'1'!F13</f>
        <v>29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29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7" t="str">
        <f>'1'!B14</f>
        <v>Matemáticas Discretas</v>
      </c>
      <c r="C14" s="8" t="str">
        <f>'1'!C14</f>
        <v>S/E</v>
      </c>
      <c r="D14" s="8" t="str">
        <f>'1'!D14</f>
        <v>104a</v>
      </c>
      <c r="E14" s="8" t="str">
        <f>'1'!E14</f>
        <v>ISC</v>
      </c>
      <c r="F14" s="8">
        <f>'1'!F14</f>
        <v>29</v>
      </c>
      <c r="G14" s="8"/>
      <c r="H14" s="8">
        <v>0</v>
      </c>
      <c r="I14" s="9">
        <f t="shared" ref="I14:I18" si="3">(G14+H14)/F14</f>
        <v>0</v>
      </c>
      <c r="J14" s="8">
        <f>(F14-SUM(G14:H14))-L14</f>
        <v>29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7" t="str">
        <f>'1'!B15</f>
        <v>Lenguajes de Interfaz</v>
      </c>
      <c r="C15" s="8" t="str">
        <f>'1'!C15</f>
        <v>S/E</v>
      </c>
      <c r="D15" s="8" t="str">
        <f>'1'!D15</f>
        <v>504a</v>
      </c>
      <c r="E15" s="8" t="str">
        <f>'1'!E15</f>
        <v>ISC</v>
      </c>
      <c r="F15" s="8">
        <f>'1'!F15</f>
        <v>19</v>
      </c>
      <c r="G15" s="8"/>
      <c r="H15" s="8">
        <v>0</v>
      </c>
      <c r="I15" s="9">
        <f t="shared" si="3"/>
        <v>0</v>
      </c>
      <c r="J15" s="8">
        <f t="shared" ref="J15:J18" si="4">(F15-SUM(G15:H15))-L15</f>
        <v>19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7" t="str">
        <f>'1'!B16</f>
        <v>Lenguajes de Interfaz</v>
      </c>
      <c r="C16" s="8" t="str">
        <f>'1'!C16</f>
        <v>S/E</v>
      </c>
      <c r="D16" s="8" t="str">
        <f>'1'!D16</f>
        <v>504b</v>
      </c>
      <c r="E16" s="8" t="str">
        <f>'1'!E16</f>
        <v>ISC</v>
      </c>
      <c r="F16" s="8">
        <f>'1'!F16</f>
        <v>19</v>
      </c>
      <c r="G16" s="8"/>
      <c r="H16" s="8">
        <v>0</v>
      </c>
      <c r="I16" s="9">
        <f t="shared" si="3"/>
        <v>0</v>
      </c>
      <c r="J16" s="8">
        <f t="shared" si="4"/>
        <v>19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7" t="str">
        <f>'1'!B17</f>
        <v>Taller de Investigación I</v>
      </c>
      <c r="C17" s="8">
        <f>'1'!C17</f>
        <v>1</v>
      </c>
      <c r="D17" s="8" t="str">
        <f>'1'!D17</f>
        <v>704a</v>
      </c>
      <c r="E17" s="8" t="str">
        <f>'1'!E17</f>
        <v>ISC</v>
      </c>
      <c r="F17" s="8">
        <f>'1'!F17</f>
        <v>29</v>
      </c>
      <c r="G17" s="8"/>
      <c r="H17" s="8">
        <v>0</v>
      </c>
      <c r="I17" s="9">
        <f t="shared" si="3"/>
        <v>0</v>
      </c>
      <c r="J17" s="8">
        <f t="shared" si="4"/>
        <v>29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5">
      <c r="A18" s="17"/>
      <c r="B18" s="7" t="str">
        <f>'1'!B18</f>
        <v>Taller de Desarrollo de Competencias Profesionales</v>
      </c>
      <c r="C18" s="8" t="str">
        <f>'1'!C18</f>
        <v>S/E</v>
      </c>
      <c r="D18" s="8" t="str">
        <f>'1'!D18</f>
        <v>ARRT</v>
      </c>
      <c r="E18" s="8" t="str">
        <f>'1'!E18</f>
        <v>ISC</v>
      </c>
      <c r="F18" s="8">
        <f>'1'!F18</f>
        <v>2</v>
      </c>
      <c r="G18" s="8"/>
      <c r="H18" s="8">
        <v>0</v>
      </c>
      <c r="I18" s="9">
        <f t="shared" si="3"/>
        <v>0</v>
      </c>
      <c r="J18" s="8">
        <f t="shared" si="4"/>
        <v>2</v>
      </c>
      <c r="K18" s="9">
        <f t="shared" si="1"/>
        <v>1</v>
      </c>
      <c r="L18" s="8"/>
      <c r="M18" s="9">
        <f t="shared" si="2"/>
        <v>0</v>
      </c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127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127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user</cp:lastModifiedBy>
  <cp:revision/>
  <cp:lastPrinted>2025-07-02T21:33:58Z</cp:lastPrinted>
  <dcterms:created xsi:type="dcterms:W3CDTF">2021-11-22T14:45:25Z</dcterms:created>
  <dcterms:modified xsi:type="dcterms:W3CDTF">2025-11-21T00:52:57Z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