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LVIRA GB\Documents\2 SEM AGO-DIC 2025\REPORTES FLOR\"/>
    </mc:Choice>
  </mc:AlternateContent>
  <xr:revisionPtr revIDLastSave="0" documentId="13_ncr:1_{591502B9-1220-4CB6-AC86-16B6682FEE1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31" l="1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<sst xmlns="http://schemas.openxmlformats.org/spreadsheetml/2006/main" count="142" uniqueCount="43">
  <si>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</si>
  <si>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</si>
  <si>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</si>
  <si>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</si>
  <si>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</si>
  <si>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</si>
  <si>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</si>
  <si>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</si>
  <si>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</si>
  <si>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</si>
  <si>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</si>
  <si>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</si>
  <si>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</si>
  <si>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</si>
  <si>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</si>
  <si>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</si>
  <si>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</si>
  <si>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</si>
  <si>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</si>
  <si>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</si>
  <si>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</si>
  <si>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</si>
  <si>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</si>
  <si>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</si>
  <si>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</si>
  <si>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</si>
  <si>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</si>
  <si>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</si>
  <si>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</si>
  <si>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</si>
  <si>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</si>
  <si>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INGENIERIA INDUSTRIAL</t>
  </si>
  <si>
    <t>AGOSTO DICIEMBRE 2025</t>
  </si>
  <si>
    <t xml:space="preserve">MII. ELVIRA GOMEZ BARRIENTOS </t>
  </si>
  <si>
    <t>ADMINISTRACION DE OPERACIONES I</t>
  </si>
  <si>
    <t>RELACIONES INDUSTRIALES</t>
  </si>
  <si>
    <t>GESTION DE LOS SISTEMAS DE CALIDAD</t>
  </si>
  <si>
    <t>SE</t>
  </si>
  <si>
    <t>501A</t>
  </si>
  <si>
    <t>501B</t>
  </si>
  <si>
    <t>701A</t>
  </si>
  <si>
    <t>701B</t>
  </si>
  <si>
    <t>ING. INDUSTRAL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</si>
</sst>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2" fontId="11" fillId="2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Normal="100" zoomScaleSheetLayoutView="100" zoomScalePageLayoutView="70" workbookViewId="0">
      <selection activeCell="N22" sqref="N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31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6</v>
      </c>
      <c r="H7" s="4" t="s">
        <v>5</v>
      </c>
      <c r="I7" s="5">
        <v>3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7" t="s">
        <v>34</v>
      </c>
      <c r="C13" s="8" t="s">
        <v>20</v>
      </c>
      <c r="D13" s="8" t="s">
        <v>38</v>
      </c>
      <c r="E13" s="8" t="s">
        <v>42</v>
      </c>
      <c r="F13" s="8">
        <v>29</v>
      </c>
      <c r="G13" s="8">
        <v>20</v>
      </c>
      <c r="H13" s="8">
        <v>0</v>
      </c>
      <c r="I13" s="9">
        <f>(G13+H13)/F13</f>
        <v>0.68965517241379315</v>
      </c>
      <c r="J13" s="8">
        <f t="shared" ref="J13:J27" si="0">(F13-SUM(G13:H13))-L13</f>
        <v>9</v>
      </c>
      <c r="K13" s="9">
        <f t="shared" ref="K13:K27" si="1">J13/F13</f>
        <v>0.31034482758620691</v>
      </c>
      <c r="L13" s="8"/>
      <c r="M13" s="9">
        <f t="shared" ref="M13:M27" si="2">L13/F13</f>
        <v>0</v>
      </c>
      <c r="N13" s="8">
        <v>59.71</v>
      </c>
      <c r="O13" s="12">
        <v>0.69</v>
      </c>
      <c r="P13" s="17"/>
    </row>
    <row r="14" spans="1:16" s="10" customFormat="1" x14ac:dyDescent="0.2">
      <c r="A14" s="17"/>
      <c r="B14" s="7" t="s">
        <v>34</v>
      </c>
      <c r="C14" s="8" t="s">
        <v>20</v>
      </c>
      <c r="D14" s="8" t="s">
        <v>39</v>
      </c>
      <c r="E14" s="8" t="s">
        <v>42</v>
      </c>
      <c r="F14" s="8">
        <v>28</v>
      </c>
      <c r="G14" s="8">
        <v>16</v>
      </c>
      <c r="H14" s="8">
        <v>0</v>
      </c>
      <c r="I14" s="9">
        <f t="shared" ref="I14:I26" si="3">(G14+H14)/F14</f>
        <v>0.5714285714285714</v>
      </c>
      <c r="J14" s="8">
        <f>(F14-SUM(G14:H14))-L14</f>
        <v>12</v>
      </c>
      <c r="K14" s="9">
        <f t="shared" si="1"/>
        <v>0.42857142857142855</v>
      </c>
      <c r="L14" s="8"/>
      <c r="M14" s="9">
        <f t="shared" si="2"/>
        <v>0</v>
      </c>
      <c r="N14" s="8">
        <v>46.58</v>
      </c>
      <c r="O14" s="12">
        <v>0.56999999999999995</v>
      </c>
      <c r="P14" s="17"/>
    </row>
    <row r="15" spans="1:16" s="10" customFormat="1" x14ac:dyDescent="0.2">
      <c r="A15" s="17"/>
      <c r="B15" s="7" t="s">
        <v>35</v>
      </c>
      <c r="C15" s="8" t="s">
        <v>20</v>
      </c>
      <c r="D15" s="8" t="s">
        <v>40</v>
      </c>
      <c r="E15" s="8" t="s">
        <v>42</v>
      </c>
      <c r="F15" s="8">
        <v>37</v>
      </c>
      <c r="G15" s="8">
        <v>26</v>
      </c>
      <c r="H15" s="8">
        <v>0</v>
      </c>
      <c r="I15" s="9">
        <f t="shared" si="3"/>
        <v>0.70270270270270274</v>
      </c>
      <c r="J15" s="8">
        <f t="shared" ref="J15:J26" si="4">(F15-SUM(G15:H15))-L15</f>
        <v>11</v>
      </c>
      <c r="K15" s="9">
        <f t="shared" si="1"/>
        <v>0.29729729729729731</v>
      </c>
      <c r="L15" s="8"/>
      <c r="M15" s="9">
        <f t="shared" si="2"/>
        <v>0</v>
      </c>
      <c r="N15" s="8">
        <v>60.8</v>
      </c>
      <c r="O15" s="12">
        <v>0.7</v>
      </c>
      <c r="P15" s="17"/>
    </row>
    <row r="16" spans="1:16" s="10" customFormat="1" x14ac:dyDescent="0.2">
      <c r="A16" s="17"/>
      <c r="B16" s="7" t="s">
        <v>35</v>
      </c>
      <c r="C16" s="8" t="s">
        <v>20</v>
      </c>
      <c r="D16" s="8" t="s">
        <v>41</v>
      </c>
      <c r="E16" s="8" t="s">
        <v>42</v>
      </c>
      <c r="F16" s="8">
        <v>14</v>
      </c>
      <c r="G16" s="8">
        <v>12</v>
      </c>
      <c r="H16" s="8">
        <v>0</v>
      </c>
      <c r="I16" s="9">
        <f t="shared" si="3"/>
        <v>0.8571428571428571</v>
      </c>
      <c r="J16" s="8">
        <f t="shared" si="4"/>
        <v>2</v>
      </c>
      <c r="K16" s="9">
        <f t="shared" si="1"/>
        <v>0.14285714285714285</v>
      </c>
      <c r="L16" s="8"/>
      <c r="M16" s="9">
        <f t="shared" si="2"/>
        <v>0</v>
      </c>
      <c r="N16" s="8">
        <v>75.709999999999994</v>
      </c>
      <c r="O16" s="12">
        <v>0.86</v>
      </c>
      <c r="P16" s="17"/>
    </row>
    <row r="17" spans="1:16" s="10" customFormat="1" ht="12" customHeight="1" x14ac:dyDescent="0.2">
      <c r="A17" s="17"/>
      <c r="B17" s="7" t="s">
        <v>36</v>
      </c>
      <c r="C17" s="8" t="s">
        <v>37</v>
      </c>
      <c r="D17" s="8" t="s">
        <v>40</v>
      </c>
      <c r="E17" s="8" t="s">
        <v>42</v>
      </c>
      <c r="F17" s="8">
        <v>34</v>
      </c>
      <c r="G17" s="8">
        <v>0</v>
      </c>
      <c r="H17" s="8">
        <v>0</v>
      </c>
      <c r="I17" s="9">
        <f t="shared" si="3"/>
        <v>0</v>
      </c>
      <c r="J17" s="8">
        <f t="shared" si="4"/>
        <v>34</v>
      </c>
      <c r="K17" s="9">
        <f t="shared" si="1"/>
        <v>1</v>
      </c>
      <c r="L17" s="8"/>
      <c r="M17" s="9">
        <f t="shared" si="2"/>
        <v>0</v>
      </c>
      <c r="N17" s="8">
        <v>0</v>
      </c>
      <c r="O17" s="12">
        <v>0</v>
      </c>
      <c r="P17" s="17"/>
    </row>
    <row r="18" spans="1:16" s="10" customFormat="1" ht="15" customHeight="1" x14ac:dyDescent="0.2">
      <c r="A18" s="17"/>
      <c r="B18" s="7" t="s">
        <v>36</v>
      </c>
      <c r="C18" s="8" t="s">
        <v>37</v>
      </c>
      <c r="D18" s="8" t="s">
        <v>41</v>
      </c>
      <c r="E18" s="8" t="s">
        <v>42</v>
      </c>
      <c r="F18" s="8">
        <v>10</v>
      </c>
      <c r="G18" s="8">
        <v>0</v>
      </c>
      <c r="H18" s="8">
        <v>0</v>
      </c>
      <c r="I18" s="9">
        <f t="shared" si="3"/>
        <v>0</v>
      </c>
      <c r="J18" s="8">
        <f t="shared" si="4"/>
        <v>10</v>
      </c>
      <c r="K18" s="9">
        <f t="shared" si="1"/>
        <v>1</v>
      </c>
      <c r="L18" s="8"/>
      <c r="M18" s="9">
        <f t="shared" si="2"/>
        <v>0</v>
      </c>
      <c r="N18" s="8">
        <v>0</v>
      </c>
      <c r="O18" s="12">
        <v>0</v>
      </c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152</v>
      </c>
      <c r="G27" s="20">
        <f>SUM(G13:G26)</f>
        <v>74</v>
      </c>
      <c r="H27" s="20">
        <f>SUM(H13:H26)</f>
        <v>0</v>
      </c>
      <c r="I27" s="21">
        <f>SUM(G27:H27)/F27</f>
        <v>0.48684210526315791</v>
      </c>
      <c r="J27" s="20">
        <f t="shared" si="0"/>
        <v>78</v>
      </c>
      <c r="K27" s="21">
        <f t="shared" si="1"/>
        <v>0.51315789473684215</v>
      </c>
      <c r="L27" s="20">
        <f>SUM(L13:L26)</f>
        <v>0</v>
      </c>
      <c r="M27" s="21">
        <f t="shared" si="2"/>
        <v>0</v>
      </c>
      <c r="N27" s="39">
        <f>AVERAGE(N13:N26)</f>
        <v>40.466666666666661</v>
      </c>
      <c r="O27" s="22">
        <f>AVERAGE(O13:O26)</f>
        <v>0.47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E17" sqref="E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INGENIERIA INDUSTRIAL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6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 xml:space="preserve">MII. ELVIRA GOMEZ BARRIENTOS 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>ADMINISTRACION DE OPERACIONES I</v>
      </c>
      <c r="C13" s="8" t="str">
        <f>'1'!C13</f>
        <v>I</v>
      </c>
      <c r="D13" s="8" t="str">
        <f>'1'!D13</f>
        <v>501A</v>
      </c>
      <c r="E13" s="8" t="str">
        <f>'1'!E13</f>
        <v>ING. INDUSTRAL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ADMINISTRACION DE OPERACIONES I</v>
      </c>
      <c r="C14" s="8" t="str">
        <f>'1'!C14</f>
        <v>I</v>
      </c>
      <c r="D14" s="8" t="str">
        <f>'1'!D14</f>
        <v>501B</v>
      </c>
      <c r="E14" s="8" t="str">
        <f>'1'!E14</f>
        <v>ING. INDUSTRAL</v>
      </c>
      <c r="F14" s="8">
        <f>'1'!F14</f>
        <v>28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RELACIONES INDUSTRIALES</v>
      </c>
      <c r="C15" s="8" t="str">
        <f>'1'!C15</f>
        <v>I</v>
      </c>
      <c r="D15" s="8" t="str">
        <f>'1'!D15</f>
        <v>701A</v>
      </c>
      <c r="E15" s="8" t="str">
        <f>'1'!E15</f>
        <v>ING. INDUSTRAL</v>
      </c>
      <c r="F15" s="8">
        <f>'1'!F15</f>
        <v>37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RELACIONES INDUSTRIALES</v>
      </c>
      <c r="C16" s="8" t="str">
        <f>'1'!C16</f>
        <v>I</v>
      </c>
      <c r="D16" s="8" t="str">
        <f>'1'!D16</f>
        <v>701B</v>
      </c>
      <c r="E16" s="8" t="str">
        <f>'1'!E16</f>
        <v>ING. INDUSTRAL</v>
      </c>
      <c r="F16" s="8">
        <f>'1'!F16</f>
        <v>14</v>
      </c>
      <c r="G16" s="8"/>
      <c r="H16" s="8">
        <v>0</v>
      </c>
      <c r="I16" s="9">
        <f t="shared" si="3"/>
        <v>0</v>
      </c>
      <c r="J16" s="8">
        <f t="shared" si="4"/>
        <v>14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 t="str">
        <f>'1'!B17</f>
        <v>GESTION DE LOS SISTEMAS DE CALIDAD</v>
      </c>
      <c r="C17" s="8" t="str">
        <f>'1'!C17</f>
        <v>SE</v>
      </c>
      <c r="D17" s="8" t="str">
        <f>'1'!D17</f>
        <v>701A</v>
      </c>
      <c r="E17" s="8" t="str">
        <f>'1'!E17</f>
        <v>ING. INDUSTRAL</v>
      </c>
      <c r="F17" s="8">
        <f>'1'!F17</f>
        <v>34</v>
      </c>
      <c r="G17" s="8"/>
      <c r="H17" s="8">
        <v>0</v>
      </c>
      <c r="I17" s="9">
        <f t="shared" si="3"/>
        <v>0</v>
      </c>
      <c r="J17" s="8">
        <f t="shared" si="4"/>
        <v>34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">
      <c r="A18" s="17"/>
      <c r="B18" s="13" t="str">
        <f>'1'!B18</f>
        <v>GESTION DE LOS SISTEMAS DE CALIDAD</v>
      </c>
      <c r="C18" s="8" t="str">
        <f>'1'!C18</f>
        <v>SE</v>
      </c>
      <c r="D18" s="8" t="str">
        <f>'1'!D18</f>
        <v>701B</v>
      </c>
      <c r="E18" s="8" t="str">
        <f>'1'!E18</f>
        <v>ING. INDUSTRAL</v>
      </c>
      <c r="F18" s="8">
        <f>'1'!F18</f>
        <v>10</v>
      </c>
      <c r="G18" s="8"/>
      <c r="H18" s="8">
        <v>0</v>
      </c>
      <c r="I18" s="9">
        <f t="shared" si="3"/>
        <v>0</v>
      </c>
      <c r="J18" s="8">
        <f t="shared" si="4"/>
        <v>10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152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152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M7" sqref="M7:O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INGENIERIA INDUSTRIAL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6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 xml:space="preserve">MII. ELVIRA GOMEZ BARRIENTOS 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>ADMINISTRACION DE OPERACIONES I</v>
      </c>
      <c r="C13" s="8" t="str">
        <f>'1'!C13</f>
        <v>I</v>
      </c>
      <c r="D13" s="8" t="str">
        <f>'1'!D13</f>
        <v>501A</v>
      </c>
      <c r="E13" s="8" t="str">
        <f>'1'!E13</f>
        <v>ING. INDUSTRAL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ADMINISTRACION DE OPERACIONES I</v>
      </c>
      <c r="C14" s="8" t="str">
        <f>'1'!C14</f>
        <v>I</v>
      </c>
      <c r="D14" s="8" t="str">
        <f>'1'!D14</f>
        <v>501B</v>
      </c>
      <c r="E14" s="8" t="str">
        <f>'1'!E14</f>
        <v>ING. INDUSTRAL</v>
      </c>
      <c r="F14" s="8">
        <f>'1'!F14</f>
        <v>28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RELACIONES INDUSTRIALES</v>
      </c>
      <c r="C15" s="8" t="str">
        <f>'1'!C15</f>
        <v>I</v>
      </c>
      <c r="D15" s="8" t="str">
        <f>'1'!D15</f>
        <v>701A</v>
      </c>
      <c r="E15" s="8" t="str">
        <f>'1'!E15</f>
        <v>ING. INDUSTRAL</v>
      </c>
      <c r="F15" s="8">
        <f>'1'!F15</f>
        <v>37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RELACIONES INDUSTRIALES</v>
      </c>
      <c r="C16" s="8" t="str">
        <f>'1'!C16</f>
        <v>I</v>
      </c>
      <c r="D16" s="8" t="str">
        <f>'1'!D16</f>
        <v>701B</v>
      </c>
      <c r="E16" s="8" t="str">
        <f>'1'!E16</f>
        <v>ING. INDUSTRAL</v>
      </c>
      <c r="F16" s="8">
        <f>'1'!F16</f>
        <v>14</v>
      </c>
      <c r="G16" s="8"/>
      <c r="H16" s="8">
        <v>0</v>
      </c>
      <c r="I16" s="9">
        <f t="shared" si="3"/>
        <v>0</v>
      </c>
      <c r="J16" s="8">
        <f t="shared" si="4"/>
        <v>14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 t="str">
        <f>'1'!B17</f>
        <v>GESTION DE LOS SISTEMAS DE CALIDAD</v>
      </c>
      <c r="C17" s="8" t="str">
        <f>'1'!C17</f>
        <v>SE</v>
      </c>
      <c r="D17" s="8" t="str">
        <f>'1'!D17</f>
        <v>701A</v>
      </c>
      <c r="E17" s="8" t="str">
        <f>'1'!E17</f>
        <v>ING. INDUSTRAL</v>
      </c>
      <c r="F17" s="8">
        <f>'1'!F17</f>
        <v>34</v>
      </c>
      <c r="G17" s="8"/>
      <c r="H17" s="8">
        <v>0</v>
      </c>
      <c r="I17" s="9">
        <f t="shared" si="3"/>
        <v>0</v>
      </c>
      <c r="J17" s="8">
        <f t="shared" si="4"/>
        <v>34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">
      <c r="A18" s="17"/>
      <c r="B18" s="13" t="str">
        <f>'1'!B18</f>
        <v>GESTION DE LOS SISTEMAS DE CALIDAD</v>
      </c>
      <c r="C18" s="8" t="str">
        <f>'1'!C18</f>
        <v>SE</v>
      </c>
      <c r="D18" s="8" t="str">
        <f>'1'!D18</f>
        <v>701B</v>
      </c>
      <c r="E18" s="8" t="str">
        <f>'1'!E18</f>
        <v>ING. INDUSTRAL</v>
      </c>
      <c r="F18" s="8">
        <f>'1'!F18</f>
        <v>10</v>
      </c>
      <c r="G18" s="8"/>
      <c r="H18" s="8">
        <v>0</v>
      </c>
      <c r="I18" s="9">
        <f t="shared" si="3"/>
        <v>0</v>
      </c>
      <c r="J18" s="8">
        <f t="shared" si="4"/>
        <v>10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152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152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F18" sqref="F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31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1</v>
      </c>
      <c r="D7" s="28"/>
      <c r="E7" s="11" t="s">
        <v>4</v>
      </c>
      <c r="F7" s="5">
        <v>6</v>
      </c>
      <c r="H7" s="4" t="s">
        <v>5</v>
      </c>
      <c r="I7" s="5">
        <v>3</v>
      </c>
      <c r="J7" s="29" t="s">
        <v>6</v>
      </c>
      <c r="K7" s="29"/>
      <c r="L7" s="29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 xml:space="preserve">MII. ELVIRA GOMEZ BARRIENTOS 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>ADMINISTRACION DE OPERACIONES I</v>
      </c>
      <c r="C13" s="8" t="str">
        <f>'1'!C13</f>
        <v>I</v>
      </c>
      <c r="D13" s="8" t="str">
        <f>'1'!D13</f>
        <v>501A</v>
      </c>
      <c r="E13" s="8" t="str">
        <f>'1'!E13</f>
        <v>ING. INDUSTRAL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ADMINISTRACION DE OPERACIONES I</v>
      </c>
      <c r="C14" s="8" t="str">
        <f>'1'!C14</f>
        <v>I</v>
      </c>
      <c r="D14" s="8" t="str">
        <f>'1'!D14</f>
        <v>501B</v>
      </c>
      <c r="E14" s="8" t="str">
        <f>'1'!E14</f>
        <v>ING. INDUSTRAL</v>
      </c>
      <c r="F14" s="8">
        <f>'1'!F14</f>
        <v>28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RELACIONES INDUSTRIALES</v>
      </c>
      <c r="C15" s="8" t="str">
        <f>'1'!C15</f>
        <v>I</v>
      </c>
      <c r="D15" s="8" t="str">
        <f>'1'!D15</f>
        <v>701A</v>
      </c>
      <c r="E15" s="8" t="str">
        <f>'1'!E15</f>
        <v>ING. INDUSTRAL</v>
      </c>
      <c r="F15" s="8">
        <f>'1'!F15</f>
        <v>37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RELACIONES INDUSTRIALES</v>
      </c>
      <c r="C16" s="8" t="str">
        <f>'1'!C16</f>
        <v>I</v>
      </c>
      <c r="D16" s="8" t="str">
        <f>'1'!D16</f>
        <v>701B</v>
      </c>
      <c r="E16" s="8" t="str">
        <f>'1'!E16</f>
        <v>ING. INDUSTRAL</v>
      </c>
      <c r="F16" s="8">
        <f>'1'!F16</f>
        <v>14</v>
      </c>
      <c r="G16" s="8"/>
      <c r="H16" s="8">
        <v>0</v>
      </c>
      <c r="I16" s="9">
        <f t="shared" si="3"/>
        <v>0</v>
      </c>
      <c r="J16" s="8">
        <f t="shared" si="4"/>
        <v>14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 t="str">
        <f>'1'!B17</f>
        <v>GESTION DE LOS SISTEMAS DE CALIDAD</v>
      </c>
      <c r="C17" s="8" t="str">
        <f>'1'!C17</f>
        <v>SE</v>
      </c>
      <c r="D17" s="8" t="str">
        <f>'1'!D17</f>
        <v>701A</v>
      </c>
      <c r="E17" s="8" t="str">
        <f>'1'!E17</f>
        <v>ING. INDUSTRAL</v>
      </c>
      <c r="F17" s="8">
        <f>'1'!F17</f>
        <v>34</v>
      </c>
      <c r="G17" s="8"/>
      <c r="H17" s="8">
        <v>0</v>
      </c>
      <c r="I17" s="9">
        <f t="shared" si="3"/>
        <v>0</v>
      </c>
      <c r="J17" s="8">
        <f t="shared" si="4"/>
        <v>34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">
      <c r="A18" s="17"/>
      <c r="B18" s="13" t="str">
        <f>'1'!B18</f>
        <v>GESTION DE LOS SISTEMAS DE CALIDAD</v>
      </c>
      <c r="C18" s="8" t="str">
        <f>'1'!C18</f>
        <v>SE</v>
      </c>
      <c r="D18" s="8" t="str">
        <f>'1'!D18</f>
        <v>701B</v>
      </c>
      <c r="E18" s="8" t="str">
        <f>'1'!E18</f>
        <v>ING. INDUSTRAL</v>
      </c>
      <c r="F18" s="8">
        <f>'1'!F18</f>
        <v>10</v>
      </c>
      <c r="G18" s="8"/>
      <c r="H18" s="8">
        <v>0</v>
      </c>
      <c r="I18" s="9">
        <f t="shared" si="3"/>
        <v>0</v>
      </c>
      <c r="J18" s="8">
        <f t="shared" si="4"/>
        <v>10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152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152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Elvira Gòmez Barrientos</cp:lastModifiedBy>
  <cp:revision/>
  <cp:lastPrinted>2025-07-02T21:33:58Z</cp:lastPrinted>
  <dcterms:created xsi:type="dcterms:W3CDTF">2021-11-22T14:45:25Z</dcterms:created>
  <dcterms:modified xsi:type="dcterms:W3CDTF">2025-09-24T20:59:32Z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