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REPORTE PARCIALES\REPORTE FINAL\"/>
    </mc:Choice>
  </mc:AlternateContent>
  <xr:revisionPtr revIDLastSave="0" documentId="13_ncr:1_{A67D3154-33B3-4A48-A931-80C5E408FA8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8" i="31"/>
  <c r="I18" i="31" s="1"/>
  <c r="E18" i="31"/>
  <c r="D18" i="31"/>
  <c r="B18" i="31"/>
  <c r="F17" i="31"/>
  <c r="M17" i="31" s="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B18" i="30"/>
  <c r="F17" i="30"/>
  <c r="J17" i="30" s="1"/>
  <c r="K17" i="30" s="1"/>
  <c r="E17" i="30"/>
  <c r="D17" i="30"/>
  <c r="B17" i="30"/>
  <c r="F16" i="30"/>
  <c r="E16" i="30"/>
  <c r="D16" i="30"/>
  <c r="B16" i="30"/>
  <c r="F15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B19" i="27"/>
  <c r="C19" i="27"/>
  <c r="D19" i="27"/>
  <c r="E19" i="27"/>
  <c r="F19" i="27"/>
  <c r="B20" i="27"/>
  <c r="C20" i="27"/>
  <c r="D20" i="27"/>
  <c r="E20" i="27"/>
  <c r="F20" i="27"/>
  <c r="J20" i="27" s="1"/>
  <c r="B21" i="27"/>
  <c r="C21" i="27"/>
  <c r="D21" i="27"/>
  <c r="E21" i="27"/>
  <c r="F21" i="27"/>
  <c r="J21" i="27" s="1"/>
  <c r="B22" i="27"/>
  <c r="C22" i="27"/>
  <c r="D22" i="27"/>
  <c r="E22" i="27"/>
  <c r="F22" i="27"/>
  <c r="J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B25" i="27"/>
  <c r="C25" i="27"/>
  <c r="D25" i="27"/>
  <c r="E25" i="27"/>
  <c r="F25" i="27"/>
  <c r="J25" i="27" s="1"/>
  <c r="B26" i="27"/>
  <c r="C26" i="27"/>
  <c r="D26" i="27"/>
  <c r="E26" i="27"/>
  <c r="F26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M25" i="26"/>
  <c r="J25" i="26"/>
  <c r="M24" i="26"/>
  <c r="J24" i="26"/>
  <c r="M23" i="26"/>
  <c r="J23" i="26"/>
  <c r="M22" i="26"/>
  <c r="J22" i="26"/>
  <c r="M21" i="26"/>
  <c r="J21" i="26"/>
  <c r="M20" i="26"/>
  <c r="J20" i="26"/>
  <c r="M19" i="26"/>
  <c r="J19" i="26"/>
  <c r="M18" i="26"/>
  <c r="J18" i="26"/>
  <c r="M17" i="26"/>
  <c r="J17" i="26"/>
  <c r="M14" i="26"/>
  <c r="J14" i="26"/>
  <c r="M13" i="26"/>
  <c r="J13" i="26"/>
  <c r="M17" i="27" l="1"/>
  <c r="M21" i="27"/>
  <c r="J19" i="27"/>
  <c r="M22" i="27"/>
  <c r="J26" i="27"/>
  <c r="J19" i="30"/>
  <c r="K19" i="30" s="1"/>
  <c r="M15" i="27"/>
  <c r="M20" i="27"/>
  <c r="M24" i="27"/>
  <c r="I15" i="31"/>
  <c r="J16" i="27"/>
  <c r="M19" i="27"/>
  <c r="J23" i="30"/>
  <c r="K23" i="30" s="1"/>
  <c r="M27" i="26"/>
  <c r="J23" i="27"/>
  <c r="J15" i="31"/>
  <c r="K15" i="31" s="1"/>
  <c r="J27" i="26"/>
  <c r="J14" i="27"/>
  <c r="M26" i="27"/>
  <c r="J18" i="30"/>
  <c r="K18" i="30" s="1"/>
  <c r="J22" i="30"/>
  <c r="K22" i="30" s="1"/>
  <c r="J14" i="31"/>
  <c r="K14" i="31" s="1"/>
  <c r="J18" i="27"/>
  <c r="M25" i="27"/>
  <c r="I20" i="30"/>
  <c r="I24" i="30"/>
  <c r="J18" i="31"/>
  <c r="K18" i="31" s="1"/>
  <c r="M13" i="27"/>
  <c r="M16" i="27"/>
  <c r="F27" i="30"/>
  <c r="K27" i="30" s="1"/>
  <c r="I19" i="30"/>
  <c r="I23" i="30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M17" i="30"/>
  <c r="M21" i="30"/>
  <c r="M25" i="30"/>
  <c r="I17" i="30"/>
  <c r="M18" i="30"/>
  <c r="J20" i="30"/>
  <c r="K20" i="30" s="1"/>
  <c r="I21" i="30"/>
  <c r="M22" i="30"/>
  <c r="J24" i="30"/>
  <c r="K24" i="30" s="1"/>
  <c r="I25" i="30"/>
  <c r="M26" i="30"/>
  <c r="I26" i="30"/>
  <c r="F27" i="27"/>
  <c r="J27" i="27" s="1"/>
  <c r="M27" i="30" l="1"/>
  <c r="I27" i="30"/>
  <c r="J27" i="31"/>
  <c r="K27" i="31" s="1"/>
  <c r="I27" i="31"/>
  <c r="M27" i="3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<sst xmlns="http://schemas.openxmlformats.org/spreadsheetml/2006/main" count="161" uniqueCount="51">
  <si>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</si>
  <si>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</si>
  <si>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</si>
  <si>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</si>
  <si>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</si>
  <si>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</si>
  <si>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</si>
  <si>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</si>
  <si>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</si>
  <si>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</si>
  <si>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</si>
  <si>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</si>
  <si>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</si>
  <si>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</si>
  <si>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</si>
  <si>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</si>
  <si>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</si>
  <si>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</si>
  <si>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</si>
  <si>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</si>
  <si>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</si>
  <si>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</si>
  <si>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</si>
  <si>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</si>
  <si>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</si>
  <si>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</si>
  <si>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</si>
  <si>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</si>
  <si>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</si>
  <si>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</si>
  <si>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</si>
  <si>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</si>
  <si>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</si>
  <si>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 2025</t>
  </si>
  <si>
    <t>MARIA DE LA CRUZ PORRAS ARIAS</t>
  </si>
  <si>
    <t>ADMINISTRACIÓN DE PROYECTOS</t>
  </si>
  <si>
    <t>501 A</t>
  </si>
  <si>
    <t>IIND</t>
  </si>
  <si>
    <t>501 B</t>
  </si>
  <si>
    <t>PLANEACIÓN Y DISEÑO DE INSTALACIONES</t>
  </si>
  <si>
    <t>701 A</t>
  </si>
  <si>
    <t>701 B</t>
  </si>
  <si>
    <t>PRODUCCIÓN</t>
  </si>
  <si>
    <t>505 A</t>
  </si>
  <si>
    <t>LA</t>
  </si>
  <si>
    <t>PRODUCCION</t>
  </si>
  <si>
    <t>505 B</t>
  </si>
  <si>
    <t>S/E</t>
  </si>
  <si>
    <t>II</t>
  </si>
  <si>
    <t>III</t>
  </si>
  <si>
    <t>hia ai hija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</si>
</sst>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8" sqref="O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5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9" t="s">
        <v>3</v>
      </c>
      <c r="D7" s="29"/>
      <c r="E7" s="11" t="s">
        <v>4</v>
      </c>
      <c r="F7" s="5">
        <v>6</v>
      </c>
      <c r="H7" s="4" t="s">
        <v>5</v>
      </c>
      <c r="I7" s="5">
        <v>3</v>
      </c>
      <c r="J7" s="39" t="s">
        <v>6</v>
      </c>
      <c r="K7" s="39"/>
      <c r="L7" s="39"/>
      <c r="M7" s="29" t="s">
        <v>33</v>
      </c>
      <c r="N7" s="29"/>
      <c r="O7" s="29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4" x14ac:dyDescent="0.25">
      <c r="A13" s="17"/>
      <c r="B13" s="13" t="s">
        <v>35</v>
      </c>
      <c r="C13" s="8" t="s">
        <v>20</v>
      </c>
      <c r="D13" s="8" t="s">
        <v>36</v>
      </c>
      <c r="E13" s="8" t="s">
        <v>37</v>
      </c>
      <c r="F13" s="8">
        <v>27</v>
      </c>
      <c r="G13" s="8">
        <v>24</v>
      </c>
      <c r="H13" s="8"/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84</v>
      </c>
      <c r="O13" s="12">
        <v>0.85</v>
      </c>
      <c r="P13" s="17"/>
    </row>
    <row r="14" spans="1:16" s="10" customFormat="1" ht="26.4" x14ac:dyDescent="0.25">
      <c r="A14" s="17"/>
      <c r="B14" s="13" t="s">
        <v>35</v>
      </c>
      <c r="C14" s="8" t="s">
        <v>20</v>
      </c>
      <c r="D14" s="8" t="s">
        <v>38</v>
      </c>
      <c r="E14" s="8" t="s">
        <v>37</v>
      </c>
      <c r="F14" s="8">
        <v>26</v>
      </c>
      <c r="G14" s="8">
        <v>14</v>
      </c>
      <c r="H14" s="8"/>
      <c r="I14" s="9"/>
      <c r="J14" s="8">
        <f>(F14-SUM(G14:H14))-L14</f>
        <v>12</v>
      </c>
      <c r="K14" s="9"/>
      <c r="L14" s="8"/>
      <c r="M14" s="9">
        <f t="shared" si="1"/>
        <v>0</v>
      </c>
      <c r="N14" s="8">
        <v>68</v>
      </c>
      <c r="O14" s="12">
        <v>0.57999999999999996</v>
      </c>
      <c r="P14" s="17"/>
    </row>
    <row r="15" spans="1:16" s="10" customFormat="1" ht="26.4" x14ac:dyDescent="0.25">
      <c r="A15" s="17"/>
      <c r="B15" s="13" t="s">
        <v>39</v>
      </c>
      <c r="C15" s="8" t="s">
        <v>47</v>
      </c>
      <c r="D15" s="8" t="s">
        <v>40</v>
      </c>
      <c r="E15" s="8" t="s">
        <v>37</v>
      </c>
      <c r="F15" s="8">
        <v>25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26.4" x14ac:dyDescent="0.25">
      <c r="A16" s="17"/>
      <c r="B16" s="13" t="s">
        <v>39</v>
      </c>
      <c r="C16" s="8" t="s">
        <v>47</v>
      </c>
      <c r="D16" s="8" t="s">
        <v>41</v>
      </c>
      <c r="E16" s="8" t="s">
        <v>37</v>
      </c>
      <c r="F16" s="8">
        <v>12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26.4" x14ac:dyDescent="0.25">
      <c r="A17" s="17"/>
      <c r="B17" s="13" t="s">
        <v>42</v>
      </c>
      <c r="C17" s="8" t="s">
        <v>20</v>
      </c>
      <c r="D17" s="8" t="s">
        <v>43</v>
      </c>
      <c r="E17" s="8" t="s">
        <v>44</v>
      </c>
      <c r="F17" s="8">
        <v>16</v>
      </c>
      <c r="G17" s="8">
        <v>15</v>
      </c>
      <c r="H17" s="8"/>
      <c r="I17" s="9"/>
      <c r="J17" s="8">
        <f t="shared" ref="J17:J26" si="2">(F17-SUM(G17:H17))-L17</f>
        <v>1</v>
      </c>
      <c r="K17" s="9"/>
      <c r="L17" s="8"/>
      <c r="M17" s="9">
        <f t="shared" si="1"/>
        <v>0</v>
      </c>
      <c r="N17" s="8">
        <v>83</v>
      </c>
      <c r="O17" s="12">
        <v>0.56000000000000005</v>
      </c>
      <c r="P17" s="17"/>
    </row>
    <row r="18" spans="1:16" s="10" customFormat="1" ht="26.4" x14ac:dyDescent="0.25">
      <c r="A18" s="17"/>
      <c r="B18" s="13" t="s">
        <v>45</v>
      </c>
      <c r="C18" s="8" t="s">
        <v>20</v>
      </c>
      <c r="D18" s="8" t="s">
        <v>46</v>
      </c>
      <c r="E18" s="8" t="s">
        <v>44</v>
      </c>
      <c r="F18" s="8">
        <v>28</v>
      </c>
      <c r="G18" s="8">
        <v>26</v>
      </c>
      <c r="H18" s="8"/>
      <c r="I18" s="9"/>
      <c r="J18" s="8">
        <f t="shared" si="2"/>
        <v>2</v>
      </c>
      <c r="K18" s="9"/>
      <c r="L18" s="8"/>
      <c r="M18" s="9">
        <f t="shared" si="1"/>
        <v>0</v>
      </c>
      <c r="N18" s="8">
        <v>87</v>
      </c>
      <c r="O18" s="12">
        <v>0.61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>
        <f t="shared" si="2"/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79</v>
      </c>
      <c r="H27" s="20">
        <f>SUM(H13:H26)</f>
        <v>0</v>
      </c>
      <c r="I27" s="21">
        <v>0</v>
      </c>
      <c r="J27" s="20">
        <f t="shared" si="0"/>
        <v>55</v>
      </c>
      <c r="K27" s="21">
        <v>0</v>
      </c>
      <c r="L27" s="20">
        <f>SUM(L13:L26)</f>
        <v>0</v>
      </c>
      <c r="M27" s="21">
        <f t="shared" si="1"/>
        <v>0</v>
      </c>
      <c r="N27" s="20">
        <f>AVERAGE(N13:N26)</f>
        <v>80.5</v>
      </c>
      <c r="O27" s="22">
        <f>AVERAGE(O13:O26)</f>
        <v>0.65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8" zoomScaleNormal="100" zoomScaleSheetLayoutView="100" zoomScalePageLayoutView="70" workbookViewId="0">
      <selection activeCell="N18" sqref="N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5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9" t="str">
        <f>'1'!C9</f>
        <v>MARIA DE LA CRUZ PORRAS ARIAS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">
        <v>48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>
        <v>18</v>
      </c>
      <c r="H13" s="8"/>
      <c r="I13" s="9"/>
      <c r="J13" s="8">
        <f t="shared" ref="J13:J27" si="0">(F13-SUM(G13:H13))-L13</f>
        <v>9</v>
      </c>
      <c r="K13" s="9"/>
      <c r="L13" s="8"/>
      <c r="M13" s="9">
        <f t="shared" ref="M13:M27" si="1">L13/F13</f>
        <v>0</v>
      </c>
      <c r="N13" s="8">
        <v>68</v>
      </c>
      <c r="O13" s="12">
        <v>0.67</v>
      </c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">
        <v>48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>
        <v>14</v>
      </c>
      <c r="H14" s="8"/>
      <c r="I14" s="9"/>
      <c r="J14" s="8">
        <f>(F14-SUM(G14:H14))-L14</f>
        <v>12</v>
      </c>
      <c r="K14" s="9"/>
      <c r="L14" s="8"/>
      <c r="M14" s="9">
        <f t="shared" si="1"/>
        <v>0</v>
      </c>
      <c r="N14" s="8">
        <v>63</v>
      </c>
      <c r="O14" s="12">
        <v>0.54</v>
      </c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">
        <v>20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>
        <v>22</v>
      </c>
      <c r="H15" s="8"/>
      <c r="I15" s="9"/>
      <c r="J15" s="8">
        <f t="shared" ref="J15:J26" si="2">(F15-SUM(G15:H15))-L15</f>
        <v>3</v>
      </c>
      <c r="K15" s="9"/>
      <c r="L15" s="8"/>
      <c r="M15" s="9">
        <f t="shared" si="1"/>
        <v>0</v>
      </c>
      <c r="N15" s="8">
        <v>84</v>
      </c>
      <c r="O15" s="12">
        <v>0.72</v>
      </c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">
        <v>20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>
        <v>11</v>
      </c>
      <c r="H16" s="8"/>
      <c r="I16" s="9"/>
      <c r="J16" s="8">
        <f t="shared" si="2"/>
        <v>1</v>
      </c>
      <c r="K16" s="9"/>
      <c r="L16" s="8"/>
      <c r="M16" s="9">
        <f t="shared" si="1"/>
        <v>0</v>
      </c>
      <c r="N16" s="8">
        <v>81</v>
      </c>
      <c r="O16" s="12">
        <v>0.67</v>
      </c>
      <c r="P16" s="17"/>
    </row>
    <row r="17" spans="1:16" s="10" customFormat="1" ht="26.4" x14ac:dyDescent="0.25">
      <c r="A17" s="17"/>
      <c r="B17" s="13" t="str">
        <f>'1'!B17</f>
        <v>PRODUCCIÓN</v>
      </c>
      <c r="C17" s="8" t="s">
        <v>48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>
        <v>15</v>
      </c>
      <c r="H17" s="8"/>
      <c r="I17" s="9"/>
      <c r="J17" s="8">
        <f t="shared" si="2"/>
        <v>1</v>
      </c>
      <c r="K17" s="9"/>
      <c r="L17" s="8"/>
      <c r="M17" s="9">
        <f t="shared" si="1"/>
        <v>0</v>
      </c>
      <c r="N17" s="8">
        <v>88</v>
      </c>
      <c r="O17" s="12">
        <v>0.75</v>
      </c>
      <c r="P17" s="17"/>
    </row>
    <row r="18" spans="1:16" s="10" customFormat="1" ht="26.4" x14ac:dyDescent="0.25">
      <c r="A18" s="17"/>
      <c r="B18" s="13" t="str">
        <f>'1'!B18</f>
        <v>PRODUCCION</v>
      </c>
      <c r="C18" s="8" t="s">
        <v>48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>
        <v>27</v>
      </c>
      <c r="H18" s="8"/>
      <c r="I18" s="9"/>
      <c r="J18" s="8">
        <f t="shared" si="2"/>
        <v>1</v>
      </c>
      <c r="K18" s="9"/>
      <c r="L18" s="8"/>
      <c r="M18" s="9">
        <f t="shared" si="1"/>
        <v>0</v>
      </c>
      <c r="N18" s="8">
        <v>89</v>
      </c>
      <c r="O18" s="12">
        <v>0.64</v>
      </c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/>
      <c r="I19" s="9"/>
      <c r="J19" s="8">
        <f t="shared" si="2"/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107</v>
      </c>
      <c r="H27" s="20">
        <f>SUM(H13:H26)</f>
        <v>0</v>
      </c>
      <c r="I27" s="21">
        <v>0</v>
      </c>
      <c r="J27" s="20">
        <f t="shared" si="0"/>
        <v>27</v>
      </c>
      <c r="K27" s="21">
        <v>0</v>
      </c>
      <c r="L27" s="20">
        <f>SUM(L13:L26)</f>
        <v>0</v>
      </c>
      <c r="M27" s="21">
        <f t="shared" si="1"/>
        <v>0</v>
      </c>
      <c r="N27" s="23">
        <f>AVERAGE(N13:N26)</f>
        <v>78.833333333333329</v>
      </c>
      <c r="O27" s="22">
        <f>AVERAGE(O13:O26)</f>
        <v>0.66500000000000004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J27" sqref="J2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5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9">
        <v>3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9" t="str">
        <f>'1'!C9</f>
        <v>MARIA DE LA CRUZ PORRAS ARIAS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">
        <v>47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">
        <v>47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">
        <v>47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">
        <v>47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26.4" x14ac:dyDescent="0.25">
      <c r="A17" s="17"/>
      <c r="B17" s="13" t="str">
        <f>'1'!B17</f>
        <v>PRODUCCIÓN</v>
      </c>
      <c r="C17" s="8" t="s">
        <v>49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>
        <v>12</v>
      </c>
      <c r="H17" s="8">
        <v>0</v>
      </c>
      <c r="I17" s="9">
        <f t="shared" ref="I17:I26" si="0">(G17+H17)/F17</f>
        <v>0.75</v>
      </c>
      <c r="J17" s="8">
        <f t="shared" ref="J17:J26" si="1">(F17-SUM(G17:H17))-L17</f>
        <v>4</v>
      </c>
      <c r="K17" s="9">
        <f t="shared" ref="K17:K27" si="2">J17/F17</f>
        <v>0.25</v>
      </c>
      <c r="L17" s="8"/>
      <c r="M17" s="9">
        <f t="shared" ref="M17:M27" si="3">L17/F17</f>
        <v>0</v>
      </c>
      <c r="N17" s="8">
        <v>76</v>
      </c>
      <c r="O17" s="12">
        <v>0.69</v>
      </c>
      <c r="P17" s="17"/>
    </row>
    <row r="18" spans="1:16" s="10" customFormat="1" ht="26.4" x14ac:dyDescent="0.25">
      <c r="A18" s="17"/>
      <c r="B18" s="13" t="str">
        <f>'1'!B18</f>
        <v>PRODUCCION</v>
      </c>
      <c r="C18" s="8" t="s">
        <v>49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>
        <v>23</v>
      </c>
      <c r="H18" s="8">
        <v>0</v>
      </c>
      <c r="I18" s="9">
        <f t="shared" si="0"/>
        <v>0.8214285714285714</v>
      </c>
      <c r="J18" s="8">
        <f t="shared" si="1"/>
        <v>5</v>
      </c>
      <c r="K18" s="9">
        <f t="shared" si="2"/>
        <v>0.17857142857142858</v>
      </c>
      <c r="L18" s="8"/>
      <c r="M18" s="9">
        <f t="shared" si="3"/>
        <v>0</v>
      </c>
      <c r="N18" s="8">
        <v>79</v>
      </c>
      <c r="O18" s="12">
        <v>0.56999999999999995</v>
      </c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35</v>
      </c>
      <c r="H27" s="20">
        <f>SUM(H13:H26)</f>
        <v>0</v>
      </c>
      <c r="I27" s="21">
        <f>SUM(G27:H27)/F27</f>
        <v>0.26119402985074625</v>
      </c>
      <c r="J27" s="20" t="s">
        <v>50</v>
      </c>
      <c r="K27" s="21" t="e">
        <f t="shared" si="2"/>
        <v>#VALUE!</v>
      </c>
      <c r="L27" s="20">
        <f>SUM(L13:L26)</f>
        <v>0</v>
      </c>
      <c r="M27" s="21">
        <f t="shared" si="3"/>
        <v>0</v>
      </c>
      <c r="N27" s="20">
        <f>AVERAGE(N13:N26)</f>
        <v>77.5</v>
      </c>
      <c r="O27" s="22">
        <f>AVERAGE(O13:O26)</f>
        <v>0.62999999999999989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1" zoomScale="90" zoomScaleNormal="90" zoomScaleSheetLayoutView="100" zoomScalePageLayoutView="70" workbookViewId="0">
      <selection activeCell="Q14" sqref="Q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5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9" t="str">
        <f>'1'!C9</f>
        <v>MARIA DE LA CRUZ PORRAS ARIAS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">
        <v>48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>
        <v>13</v>
      </c>
      <c r="H13" s="8">
        <v>11</v>
      </c>
      <c r="I13" s="9">
        <f>(G13+H13)/F13</f>
        <v>0.88888888888888884</v>
      </c>
      <c r="J13" s="8">
        <f t="shared" ref="J13:J27" si="0">(F13-SUM(G13:H13))-L13</f>
        <v>3</v>
      </c>
      <c r="K13" s="9">
        <f t="shared" ref="K13:K27" si="1">J13/F13</f>
        <v>0.1111111111111111</v>
      </c>
      <c r="L13" s="8"/>
      <c r="M13" s="9">
        <f t="shared" ref="M13:M27" si="2">L13/F13</f>
        <v>0</v>
      </c>
      <c r="N13" s="8">
        <v>78</v>
      </c>
      <c r="O13" s="12">
        <v>0.74</v>
      </c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">
        <v>48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>
        <v>9</v>
      </c>
      <c r="H14" s="8">
        <v>5</v>
      </c>
      <c r="I14" s="9">
        <f t="shared" ref="I14:I18" si="3">(G14+H14)/F14</f>
        <v>0.53846153846153844</v>
      </c>
      <c r="J14" s="8">
        <f>(F14-SUM(G14:H14))-L14</f>
        <v>12</v>
      </c>
      <c r="K14" s="9">
        <f t="shared" si="1"/>
        <v>0.46153846153846156</v>
      </c>
      <c r="L14" s="8"/>
      <c r="M14" s="9">
        <f t="shared" si="2"/>
        <v>0</v>
      </c>
      <c r="N14" s="8">
        <v>62</v>
      </c>
      <c r="O14" s="12">
        <v>0.54</v>
      </c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">
        <v>48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>
        <v>19</v>
      </c>
      <c r="H15" s="8">
        <v>4</v>
      </c>
      <c r="I15" s="9">
        <f t="shared" si="3"/>
        <v>0.92</v>
      </c>
      <c r="J15" s="8">
        <f t="shared" ref="J15:J18" si="4">(F15-SUM(G15:H15))-L15</f>
        <v>2</v>
      </c>
      <c r="K15" s="9">
        <f t="shared" si="1"/>
        <v>0.08</v>
      </c>
      <c r="L15" s="8"/>
      <c r="M15" s="9">
        <f t="shared" si="2"/>
        <v>0</v>
      </c>
      <c r="N15" s="8">
        <v>88</v>
      </c>
      <c r="O15" s="12">
        <v>0.64</v>
      </c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">
        <v>48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>
        <v>9</v>
      </c>
      <c r="H16" s="8">
        <v>1</v>
      </c>
      <c r="I16" s="9">
        <f t="shared" si="3"/>
        <v>0.83333333333333337</v>
      </c>
      <c r="J16" s="8">
        <f t="shared" si="4"/>
        <v>2</v>
      </c>
      <c r="K16" s="9">
        <f t="shared" si="1"/>
        <v>0.16666666666666666</v>
      </c>
      <c r="L16" s="8"/>
      <c r="M16" s="9">
        <f t="shared" si="2"/>
        <v>0</v>
      </c>
      <c r="N16" s="8">
        <v>79</v>
      </c>
      <c r="O16" s="12">
        <v>0.83</v>
      </c>
      <c r="P16" s="17"/>
    </row>
    <row r="17" spans="1:16" s="10" customFormat="1" ht="26.4" x14ac:dyDescent="0.25">
      <c r="A17" s="17"/>
      <c r="B17" s="13" t="str">
        <f>'1'!B17</f>
        <v>PRODUCCIÓN</v>
      </c>
      <c r="C17" s="8" t="s">
        <v>44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>
        <v>12</v>
      </c>
      <c r="H17" s="8">
        <v>1</v>
      </c>
      <c r="I17" s="9">
        <f t="shared" si="3"/>
        <v>0.8125</v>
      </c>
      <c r="J17" s="8">
        <f t="shared" si="4"/>
        <v>3</v>
      </c>
      <c r="K17" s="9">
        <f t="shared" si="1"/>
        <v>0.1875</v>
      </c>
      <c r="L17" s="8"/>
      <c r="M17" s="9">
        <f t="shared" si="2"/>
        <v>0</v>
      </c>
      <c r="N17" s="8">
        <v>81</v>
      </c>
      <c r="O17" s="12">
        <v>0.81</v>
      </c>
      <c r="P17" s="17"/>
    </row>
    <row r="18" spans="1:16" s="10" customFormat="1" ht="26.4" x14ac:dyDescent="0.25">
      <c r="A18" s="17"/>
      <c r="B18" s="13" t="str">
        <f>'1'!B18</f>
        <v>PRODUCCION</v>
      </c>
      <c r="C18" s="8" t="s">
        <v>44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>
        <v>16</v>
      </c>
      <c r="H18" s="8">
        <v>11</v>
      </c>
      <c r="I18" s="9">
        <f t="shared" si="3"/>
        <v>0.9642857142857143</v>
      </c>
      <c r="J18" s="8">
        <f t="shared" si="4"/>
        <v>1</v>
      </c>
      <c r="K18" s="9">
        <f t="shared" si="1"/>
        <v>3.5714285714285712E-2</v>
      </c>
      <c r="L18" s="8"/>
      <c r="M18" s="9">
        <f t="shared" si="2"/>
        <v>0</v>
      </c>
      <c r="N18" s="8">
        <v>86</v>
      </c>
      <c r="O18" s="12">
        <v>0.79</v>
      </c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78</v>
      </c>
      <c r="H27" s="20">
        <f>SUM(H13:H26)</f>
        <v>33</v>
      </c>
      <c r="I27" s="21">
        <f>SUM(G27:H27)/F27</f>
        <v>0.82835820895522383</v>
      </c>
      <c r="J27" s="20">
        <f t="shared" si="0"/>
        <v>23</v>
      </c>
      <c r="K27" s="21">
        <f t="shared" si="1"/>
        <v>0.17164179104477612</v>
      </c>
      <c r="L27" s="20">
        <f>SUM(L13:L26)</f>
        <v>0</v>
      </c>
      <c r="M27" s="21">
        <f t="shared" si="2"/>
        <v>0</v>
      </c>
      <c r="N27" s="20">
        <f>AVERAGE(N13:N26)</f>
        <v>79</v>
      </c>
      <c r="O27" s="22">
        <f>AVERAGE(O13:O26)</f>
        <v>0.72499999999999998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2025-07-02T21:33:58Z</cp:lastPrinted>
  <dcterms:created xsi:type="dcterms:W3CDTF">2021-11-22T14:45:25Z</dcterms:created>
  <dcterms:modified xsi:type="dcterms:W3CDTF">2025-12-20T03:49:12Z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