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CD3FE84A-CFCE-FF49-AF7A-464C300B71CB}" xr6:coauthVersionLast="47" xr6:coauthVersionMax="47" xr10:uidLastSave="{00000000-0000-0000-0000-000000000000}"/>
  <bookViews>
    <workbookView xWindow="8840" yWindow="500" windowWidth="2082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1" l="1"/>
  <c r="B18" i="31"/>
  <c r="B17" i="31"/>
  <c r="B16" i="31"/>
  <c r="B15" i="31"/>
  <c r="B14" i="31"/>
  <c r="B19" i="30"/>
  <c r="B18" i="30"/>
  <c r="B17" i="30"/>
  <c r="B16" i="30"/>
  <c r="B15" i="30"/>
  <c r="B14" i="30"/>
  <c r="B19" i="27"/>
  <c r="B18" i="27"/>
  <c r="B17" i="27"/>
  <c r="B16" i="27"/>
  <c r="B15" i="27"/>
  <c r="B14" i="27"/>
  <c r="O27" i="31" l="1"/>
  <c r="N27" i="31"/>
  <c r="L27" i="31"/>
  <c r="H27" i="31"/>
  <c r="G27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3" i="27"/>
  <c r="E13" i="27"/>
  <c r="F13" i="27"/>
  <c r="K13" i="27" s="1"/>
  <c r="B13" i="27"/>
  <c r="O27" i="27"/>
  <c r="N27" i="27"/>
  <c r="L27" i="27"/>
  <c r="H27" i="27"/>
  <c r="G27" i="27"/>
  <c r="O27" i="26"/>
  <c r="N27" i="26"/>
  <c r="H27" i="26"/>
  <c r="M13" i="27" l="1"/>
  <c r="F27" i="30"/>
  <c r="J27" i="30" s="1"/>
  <c r="K27" i="30" s="1"/>
  <c r="I13" i="31"/>
  <c r="J13" i="31"/>
  <c r="K13" i="31" s="1"/>
  <c r="F27" i="31"/>
  <c r="M13" i="30"/>
  <c r="I13" i="30"/>
  <c r="K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<sst xmlns="http://schemas.openxmlformats.org/spreadsheetml/2006/main" count="155" uniqueCount="50">
  <si>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</si>
  <si>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</si>
  <si>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</si>
  <si>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</si>
  <si>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</si>
  <si>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</si>
  <si>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</si>
  <si>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</si>
  <si>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</si>
  <si>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</si>
  <si>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</si>
  <si>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</si>
  <si>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</si>
  <si>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</si>
  <si>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</si>
  <si>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</si>
  <si>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</si>
  <si>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</si>
  <si>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</si>
  <si>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</si>
  <si>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</si>
  <si>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</si>
  <si>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</si>
  <si>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</si>
  <si>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</si>
  <si>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</si>
  <si>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</si>
  <si>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</si>
  <si>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</si>
  <si>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</si>
  <si>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</si>
  <si>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</si>
  <si>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SISTEMAS COMPUTACIONALES</t>
  </si>
  <si>
    <t>AGOSTO-DICIEMBRE 2025</t>
  </si>
  <si>
    <t>MARTHA LAURA SEDAS CARDENAS</t>
  </si>
  <si>
    <t>FUNDAMENTOS DE INVESTIGACION</t>
  </si>
  <si>
    <t>ISIC</t>
  </si>
  <si>
    <t>II</t>
  </si>
  <si>
    <t>III</t>
  </si>
  <si>
    <t>104B</t>
  </si>
  <si>
    <t>TALLER DE ETICA</t>
  </si>
  <si>
    <t>104A</t>
  </si>
  <si>
    <t>FUNDAMENTOS DE TELECOMUNICACIONES</t>
  </si>
  <si>
    <t>504A</t>
  </si>
  <si>
    <t>504B</t>
  </si>
  <si>
    <t>704A</t>
  </si>
  <si>
    <t>704B</t>
  </si>
  <si>
    <t>TALLER DE COMPETENCIAS PROFESIONALIZANTES</t>
  </si>
  <si>
    <t>TOPICO DE INTELIGENCIAS DE NEGOCIOS</t>
  </si>
  <si>
    <t>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</si>
</sst>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N19" sqref="N19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31</v>
      </c>
      <c r="G13" s="8">
        <v>25</v>
      </c>
      <c r="H13" s="8">
        <v>0</v>
      </c>
      <c r="I13" s="9">
        <v>0</v>
      </c>
      <c r="J13" s="8">
        <v>6</v>
      </c>
      <c r="K13" s="9">
        <v>0</v>
      </c>
      <c r="L13" s="8">
        <v>0</v>
      </c>
      <c r="M13" s="9">
        <v>0</v>
      </c>
      <c r="N13" s="8">
        <v>66</v>
      </c>
      <c r="O13" s="12">
        <v>0.8</v>
      </c>
      <c r="P13" s="17"/>
    </row>
    <row r="14" spans="1:16" s="10" customFormat="1" ht="14" x14ac:dyDescent="0.15">
      <c r="A14" s="17"/>
      <c r="B14" s="7" t="s">
        <v>40</v>
      </c>
      <c r="C14" s="8" t="s">
        <v>20</v>
      </c>
      <c r="D14" s="8" t="s">
        <v>41</v>
      </c>
      <c r="E14" s="8" t="s">
        <v>36</v>
      </c>
      <c r="F14" s="8">
        <v>26</v>
      </c>
      <c r="G14" s="8">
        <v>26</v>
      </c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88.84</v>
      </c>
      <c r="O14" s="12">
        <v>1</v>
      </c>
      <c r="P14" s="17"/>
    </row>
    <row r="15" spans="1:16" s="10" customFormat="1" ht="14" x14ac:dyDescent="0.15">
      <c r="A15" s="17"/>
      <c r="B15" s="7" t="s">
        <v>42</v>
      </c>
      <c r="C15" s="8" t="s">
        <v>20</v>
      </c>
      <c r="D15" s="8" t="s">
        <v>43</v>
      </c>
      <c r="E15" s="8" t="s">
        <v>36</v>
      </c>
      <c r="F15" s="8">
        <v>19</v>
      </c>
      <c r="G15" s="8">
        <v>17</v>
      </c>
      <c r="H15" s="8">
        <v>0</v>
      </c>
      <c r="I15" s="9">
        <v>0</v>
      </c>
      <c r="J15" s="8">
        <v>2</v>
      </c>
      <c r="K15" s="9">
        <v>0</v>
      </c>
      <c r="L15" s="8">
        <v>0</v>
      </c>
      <c r="M15" s="9">
        <v>0</v>
      </c>
      <c r="N15" s="8">
        <v>71</v>
      </c>
      <c r="O15" s="12">
        <v>0.42</v>
      </c>
      <c r="P15" s="17"/>
    </row>
    <row r="16" spans="1:16" s="10" customFormat="1" ht="14" x14ac:dyDescent="0.15">
      <c r="A16" s="17"/>
      <c r="B16" s="7" t="s">
        <v>42</v>
      </c>
      <c r="C16" s="8" t="s">
        <v>20</v>
      </c>
      <c r="D16" s="8" t="s">
        <v>44</v>
      </c>
      <c r="E16" s="8" t="s">
        <v>36</v>
      </c>
      <c r="F16" s="8">
        <v>18</v>
      </c>
      <c r="G16" s="8">
        <v>15</v>
      </c>
      <c r="H16" s="8">
        <v>0</v>
      </c>
      <c r="I16" s="9">
        <v>0</v>
      </c>
      <c r="J16" s="8">
        <v>3</v>
      </c>
      <c r="K16" s="9">
        <v>0</v>
      </c>
      <c r="L16" s="8">
        <v>0</v>
      </c>
      <c r="M16" s="9">
        <v>0</v>
      </c>
      <c r="N16" s="8">
        <v>68.989999999999995</v>
      </c>
      <c r="O16" s="12">
        <v>0.83</v>
      </c>
      <c r="P16" s="17"/>
    </row>
    <row r="17" spans="1:16" s="10" customFormat="1" ht="28" x14ac:dyDescent="0.15">
      <c r="A17" s="17"/>
      <c r="B17" s="7" t="s">
        <v>47</v>
      </c>
      <c r="C17" s="8" t="s">
        <v>20</v>
      </c>
      <c r="D17" s="8" t="s">
        <v>45</v>
      </c>
      <c r="E17" s="8" t="s">
        <v>36</v>
      </c>
      <c r="F17" s="8">
        <v>23</v>
      </c>
      <c r="G17" s="8">
        <v>23</v>
      </c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8">
        <v>90</v>
      </c>
      <c r="O17" s="12">
        <v>1</v>
      </c>
      <c r="P17" s="17"/>
    </row>
    <row r="18" spans="1:16" s="10" customFormat="1" ht="28" x14ac:dyDescent="0.15">
      <c r="A18" s="17"/>
      <c r="B18" s="7" t="s">
        <v>47</v>
      </c>
      <c r="C18" s="8" t="s">
        <v>20</v>
      </c>
      <c r="D18" s="8" t="s">
        <v>46</v>
      </c>
      <c r="E18" s="8" t="s">
        <v>36</v>
      </c>
      <c r="F18" s="8">
        <v>14</v>
      </c>
      <c r="G18" s="8">
        <v>12</v>
      </c>
      <c r="H18" s="8"/>
      <c r="I18" s="9">
        <v>0</v>
      </c>
      <c r="J18" s="8">
        <v>2</v>
      </c>
      <c r="K18" s="9">
        <v>0</v>
      </c>
      <c r="L18" s="8">
        <v>0</v>
      </c>
      <c r="M18" s="9">
        <v>0</v>
      </c>
      <c r="N18" s="8">
        <v>90</v>
      </c>
      <c r="O18" s="12">
        <v>0.85</v>
      </c>
      <c r="P18" s="17"/>
    </row>
    <row r="19" spans="1:16" s="10" customFormat="1" ht="28" x14ac:dyDescent="0.15">
      <c r="A19" s="17"/>
      <c r="B19" s="7" t="s">
        <v>48</v>
      </c>
      <c r="C19" s="8" t="s">
        <v>20</v>
      </c>
      <c r="D19" s="8" t="s">
        <v>49</v>
      </c>
      <c r="E19" s="8" t="s">
        <v>36</v>
      </c>
      <c r="F19" s="8">
        <v>1</v>
      </c>
      <c r="G19" s="8">
        <v>1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8">
        <v>80</v>
      </c>
      <c r="O19" s="12">
        <v>1</v>
      </c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v>27</v>
      </c>
      <c r="G27" s="20">
        <v>24</v>
      </c>
      <c r="H27" s="20">
        <f>SUM(H13:H26)</f>
        <v>0</v>
      </c>
      <c r="I27" s="21">
        <v>0.88</v>
      </c>
      <c r="J27" s="20">
        <v>3</v>
      </c>
      <c r="K27" s="21">
        <v>0.12</v>
      </c>
      <c r="L27" s="20">
        <v>0</v>
      </c>
      <c r="M27" s="21">
        <v>0</v>
      </c>
      <c r="N27" s="20">
        <f>AVERAGE(N13:N26)</f>
        <v>79.261428571428567</v>
      </c>
      <c r="O27" s="22">
        <f>AVERAGE(O13:O26)</f>
        <v>0.84285714285714286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D20" sqref="D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MARTHA LAURA SEDAS CARDENAS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FUNDAMENTOS DE INVESTIGACION</v>
      </c>
      <c r="C13" s="8" t="s">
        <v>37</v>
      </c>
      <c r="D13" s="8" t="str">
        <f>'1'!D13</f>
        <v>104B</v>
      </c>
      <c r="E13" s="8" t="str">
        <f>'1'!E13</f>
        <v>ISIC</v>
      </c>
      <c r="F13" s="8">
        <f>'1'!F13</f>
        <v>31</v>
      </c>
      <c r="G13" s="8">
        <v>20</v>
      </c>
      <c r="H13" s="8">
        <v>0</v>
      </c>
      <c r="I13" s="9">
        <v>0.68</v>
      </c>
      <c r="J13" s="8">
        <v>9</v>
      </c>
      <c r="K13" s="9">
        <f t="shared" ref="K13:K27" si="0">J13/F13</f>
        <v>0.29032258064516131</v>
      </c>
      <c r="L13" s="8">
        <v>0</v>
      </c>
      <c r="M13" s="9">
        <f t="shared" ref="M13:M27" si="1">L13/F13</f>
        <v>0</v>
      </c>
      <c r="N13" s="8">
        <v>53</v>
      </c>
      <c r="O13" s="12">
        <v>0.68</v>
      </c>
      <c r="P13" s="17"/>
    </row>
    <row r="14" spans="1:16" s="10" customFormat="1" ht="14" x14ac:dyDescent="0.15">
      <c r="A14" s="17"/>
      <c r="B14" s="13" t="str">
        <f>'1'!B14</f>
        <v>TALLER DE ETICA</v>
      </c>
      <c r="C14" s="8"/>
      <c r="D14" s="8" t="s">
        <v>41</v>
      </c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13" t="str">
        <f>'1'!B15</f>
        <v>FUNDAMENTOS DE TELECOMUNICACIONES</v>
      </c>
      <c r="C15" s="8"/>
      <c r="D15" s="8" t="s">
        <v>43</v>
      </c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13" t="str">
        <f>'1'!B16</f>
        <v>FUNDAMENTOS DE TELECOMUNICACIONES</v>
      </c>
      <c r="C16" s="8"/>
      <c r="D16" s="8" t="s">
        <v>44</v>
      </c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8" x14ac:dyDescent="0.15">
      <c r="A17" s="17"/>
      <c r="B17" s="13" t="str">
        <f>'1'!B17</f>
        <v>TALLER DE COMPETENCIAS PROFESIONALIZANTES</v>
      </c>
      <c r="C17" s="8"/>
      <c r="D17" s="8" t="s">
        <v>45</v>
      </c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ht="28" x14ac:dyDescent="0.15">
      <c r="A18" s="17"/>
      <c r="B18" s="13" t="str">
        <f>'1'!B18</f>
        <v>TALLER DE COMPETENCIAS PROFESIONALIZANTES</v>
      </c>
      <c r="C18" s="8"/>
      <c r="D18" s="8" t="s">
        <v>46</v>
      </c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ht="28" x14ac:dyDescent="0.15">
      <c r="A19" s="17"/>
      <c r="B19" s="13" t="str">
        <f>'1'!B19</f>
        <v>TOPICO DE INTELIGENCIAS DE NEGOCIOS</v>
      </c>
      <c r="C19" s="8"/>
      <c r="D19" s="8" t="s">
        <v>49</v>
      </c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31</v>
      </c>
      <c r="G27" s="20">
        <f>SUM(G13:G26)</f>
        <v>20</v>
      </c>
      <c r="H27" s="20">
        <f>SUM(H13:H26)</f>
        <v>0</v>
      </c>
      <c r="I27" s="21">
        <f>SUM(G27:H27)/F27</f>
        <v>0.64516129032258063</v>
      </c>
      <c r="J27" s="20">
        <f t="shared" ref="J27" si="2">(F27-SUM(G27:H27))-L27</f>
        <v>11</v>
      </c>
      <c r="K27" s="21">
        <f t="shared" si="0"/>
        <v>0.35483870967741937</v>
      </c>
      <c r="L27" s="20">
        <f>SUM(L13:L26)</f>
        <v>0</v>
      </c>
      <c r="M27" s="21">
        <f t="shared" si="1"/>
        <v>0</v>
      </c>
      <c r="N27" s="20">
        <f>AVERAGE(N13:N26)</f>
        <v>53</v>
      </c>
      <c r="O27" s="22">
        <f>AVERAGE(O13:O26)</f>
        <v>0.68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D14" sqref="D1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MARTHA LAURA SEDAS CARDENAS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FUNDAMENTOS DE INVESTIGACION</v>
      </c>
      <c r="C13" s="8" t="s">
        <v>38</v>
      </c>
      <c r="D13" s="8" t="str">
        <f>'1'!D13</f>
        <v>104B</v>
      </c>
      <c r="E13" s="8" t="str">
        <f>'1'!E13</f>
        <v>ISIC</v>
      </c>
      <c r="F13" s="8">
        <f>'1'!F13</f>
        <v>31</v>
      </c>
      <c r="G13" s="8">
        <v>25</v>
      </c>
      <c r="H13" s="8">
        <v>0</v>
      </c>
      <c r="I13" s="9">
        <f>(G13+H13)/F13</f>
        <v>0.80645161290322576</v>
      </c>
      <c r="J13" s="8">
        <v>4</v>
      </c>
      <c r="K13" s="9">
        <f t="shared" ref="K13:K27" si="0">J13/F13</f>
        <v>0.12903225806451613</v>
      </c>
      <c r="L13" s="8">
        <v>0</v>
      </c>
      <c r="M13" s="9">
        <f t="shared" ref="M13:M27" si="1">L13/F13</f>
        <v>0</v>
      </c>
      <c r="N13" s="8">
        <v>64.239999999999995</v>
      </c>
      <c r="O13" s="12">
        <v>0.86</v>
      </c>
      <c r="P13" s="17"/>
    </row>
    <row r="14" spans="1:16" s="10" customFormat="1" ht="14" x14ac:dyDescent="0.15">
      <c r="A14" s="17"/>
      <c r="B14" s="13" t="str">
        <f>'1'!B14</f>
        <v>TALLER DE ETICA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13" t="str">
        <f>'1'!B15</f>
        <v>FUNDAMENTOS DE TELECOMUNICACIONES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13" t="str">
        <f>'1'!B16</f>
        <v>FUNDAMENTOS DE TELECOMUNICACIONES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8" x14ac:dyDescent="0.15">
      <c r="A17" s="17"/>
      <c r="B17" s="13" t="str">
        <f>'1'!B17</f>
        <v>TALLER DE COMPETENCIAS PROFESIONALIZANTES</v>
      </c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ht="28" x14ac:dyDescent="0.15">
      <c r="A18" s="17"/>
      <c r="B18" s="13" t="str">
        <f>'1'!B18</f>
        <v>TALLER DE COMPETENCIAS PROFESIONALIZANTES</v>
      </c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ht="14" x14ac:dyDescent="0.15">
      <c r="A19" s="17"/>
      <c r="B19" s="13" t="str">
        <f>'1'!B19</f>
        <v>TOPICO DE INTELIGENCIAS DE NEGOCIOS</v>
      </c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31</v>
      </c>
      <c r="G27" s="20">
        <f>SUM(G13:G26)</f>
        <v>25</v>
      </c>
      <c r="H27" s="20">
        <f>SUM(H13:H26)</f>
        <v>0</v>
      </c>
      <c r="I27" s="21">
        <f>SUM(G27:H27)/F27</f>
        <v>0.80645161290322576</v>
      </c>
      <c r="J27" s="20">
        <f t="shared" ref="J27" si="2">(F27-SUM(G27:H27))-L27</f>
        <v>6</v>
      </c>
      <c r="K27" s="21">
        <f t="shared" si="0"/>
        <v>0.19354838709677419</v>
      </c>
      <c r="L27" s="20">
        <f>SUM(L13:L26)</f>
        <v>0</v>
      </c>
      <c r="M27" s="21">
        <f t="shared" si="1"/>
        <v>0</v>
      </c>
      <c r="N27" s="20">
        <f>AVERAGE(N13:N26)</f>
        <v>64.239999999999995</v>
      </c>
      <c r="O27" s="22">
        <f>AVERAGE(O13:O26)</f>
        <v>0.86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B20" sqref="B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MARTHA LAURA SEDAS CARDENAS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FUNDAMENTOS DE INVESTIGACION</v>
      </c>
      <c r="C13" s="8" t="s">
        <v>24</v>
      </c>
      <c r="D13" s="8" t="str">
        <f>'1'!D13</f>
        <v>104B</v>
      </c>
      <c r="E13" s="8" t="str">
        <f>'1'!E13</f>
        <v>ISIC</v>
      </c>
      <c r="F13" s="8">
        <f>'1'!F13</f>
        <v>31</v>
      </c>
      <c r="G13" s="8">
        <v>25</v>
      </c>
      <c r="H13" s="8">
        <v>0</v>
      </c>
      <c r="I13" s="9">
        <f>(G13+H13)/F13</f>
        <v>0.80645161290322576</v>
      </c>
      <c r="J13" s="8">
        <f t="shared" ref="J13:J27" si="0">(F13-SUM(G13:H13))-L13</f>
        <v>6</v>
      </c>
      <c r="K13" s="9">
        <f t="shared" ref="K13:K27" si="1">J13/F13</f>
        <v>0.19354838709677419</v>
      </c>
      <c r="L13" s="8">
        <v>0</v>
      </c>
      <c r="M13" s="9">
        <f t="shared" ref="M13:M27" si="2">L13/F13</f>
        <v>0</v>
      </c>
      <c r="N13" s="8">
        <v>64.239999999999995</v>
      </c>
      <c r="O13" s="12">
        <v>0.86</v>
      </c>
      <c r="P13" s="17"/>
    </row>
    <row r="14" spans="1:16" s="10" customFormat="1" ht="14" x14ac:dyDescent="0.15">
      <c r="A14" s="17"/>
      <c r="B14" s="13" t="str">
        <f>'1'!B14</f>
        <v>TALLER DE ETICA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13" t="str">
        <f>'1'!B15</f>
        <v>FUNDAMENTOS DE TELECOMUNICACIONES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13" t="str">
        <f>'1'!B16</f>
        <v>FUNDAMENTOS DE TELECOMUNICACIONES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8" x14ac:dyDescent="0.15">
      <c r="A17" s="17"/>
      <c r="B17" s="13" t="str">
        <f>'1'!B17</f>
        <v>TALLER DE COMPETENCIAS PROFESIONALIZANTES</v>
      </c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ht="28" x14ac:dyDescent="0.15">
      <c r="A18" s="17"/>
      <c r="B18" s="13" t="str">
        <f>'1'!B18</f>
        <v>TALLER DE COMPETENCIAS PROFESIONALIZANTES</v>
      </c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ht="14" x14ac:dyDescent="0.15">
      <c r="A19" s="17"/>
      <c r="B19" s="13" t="str">
        <f>'1'!B19</f>
        <v>TOPICO DE INTELIGENCIAS DE NEGOCIOS</v>
      </c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31</v>
      </c>
      <c r="G27" s="20">
        <f>SUM(G13:G26)</f>
        <v>25</v>
      </c>
      <c r="H27" s="20">
        <f>SUM(H13:H26)</f>
        <v>0</v>
      </c>
      <c r="I27" s="21">
        <f>SUM(G27:H27)/F27</f>
        <v>0.80645161290322576</v>
      </c>
      <c r="J27" s="20">
        <f t="shared" si="0"/>
        <v>6</v>
      </c>
      <c r="K27" s="21">
        <f t="shared" si="1"/>
        <v>0.19354838709677419</v>
      </c>
      <c r="L27" s="20">
        <f>SUM(L13:L26)</f>
        <v>0</v>
      </c>
      <c r="M27" s="21">
        <f t="shared" si="2"/>
        <v>0</v>
      </c>
      <c r="N27" s="20">
        <f>AVERAGE(N13:N26)</f>
        <v>64.239999999999995</v>
      </c>
      <c r="O27" s="22">
        <f>AVERAGE(O13:O26)</f>
        <v>0.86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2025-07-02T21:33:58Z</cp:lastPrinted>
  <dcterms:created xsi:type="dcterms:W3CDTF">2021-11-22T14:45:25Z</dcterms:created>
  <dcterms:modified xsi:type="dcterms:W3CDTF">2025-09-25T17:36:39Z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