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D22CE032-49C9-4009-B76A-993C6D92929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30" l="1"/>
  <c r="J13" i="30"/>
  <c r="J14" i="30"/>
  <c r="O13" i="27" l="1"/>
  <c r="O16" i="26"/>
  <c r="O27" i="26" s="1"/>
  <c r="O14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B15" i="27"/>
  <c r="D15" i="27"/>
  <c r="E15" i="27"/>
  <c r="F15" i="27"/>
  <c r="B16" i="27"/>
  <c r="D16" i="27"/>
  <c r="E16" i="27"/>
  <c r="F16" i="27"/>
  <c r="D13" i="27"/>
  <c r="E13" i="27"/>
  <c r="F13" i="27"/>
  <c r="B13" i="27"/>
  <c r="O27" i="27"/>
  <c r="N27" i="27"/>
  <c r="L27" i="27"/>
  <c r="H27" i="27"/>
  <c r="G27" i="27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24" i="31" l="1"/>
  <c r="K24" i="31" s="1"/>
  <c r="I15" i="31"/>
  <c r="I20" i="31"/>
  <c r="I23" i="31"/>
  <c r="M27" i="26"/>
  <c r="J23" i="31"/>
  <c r="K23" i="31" s="1"/>
  <c r="J15" i="31"/>
  <c r="K15" i="31" s="1"/>
  <c r="J27" i="26"/>
  <c r="K27" i="26" s="1"/>
  <c r="J14" i="31"/>
  <c r="K14" i="31" s="1"/>
  <c r="I19" i="31"/>
  <c r="J18" i="31"/>
  <c r="K18" i="31" s="1"/>
  <c r="J19" i="31"/>
  <c r="K19" i="31" s="1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4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<sst xmlns="http://schemas.openxmlformats.org/spreadsheetml/2006/main" count="142" uniqueCount="46">
  <si>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</si>
  <si>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</si>
  <si>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</si>
  <si>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</si>
  <si>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</si>
  <si>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</si>
  <si>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</si>
  <si>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</si>
  <si>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</si>
  <si>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</si>
  <si>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</si>
  <si>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</si>
  <si>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</si>
  <si>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</si>
  <si>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</si>
  <si>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</si>
  <si>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</si>
  <si>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</si>
  <si>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</si>
  <si>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</si>
  <si>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</si>
  <si>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</si>
  <si>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</si>
  <si>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</si>
  <si>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</si>
  <si>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</si>
  <si>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</si>
  <si>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</si>
  <si>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</si>
  <si>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</si>
  <si>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</si>
  <si>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</si>
  <si>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</si>
  <si>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IRMA DE JESUS HERNANDEZ RUIZ</t>
  </si>
  <si>
    <t>AGOSTO- DICIEMBRE 2025</t>
  </si>
  <si>
    <t>FUNDAMENTOS DE GESTIÓN EMPRESARIAL</t>
  </si>
  <si>
    <t>107A</t>
  </si>
  <si>
    <t>IGEM</t>
  </si>
  <si>
    <t>HABILIDADES DIRECTIVAS I</t>
  </si>
  <si>
    <t>307A</t>
  </si>
  <si>
    <t>SISTEMA DE LA PROPIEDAD INTELECTUAL EN MEXICO</t>
  </si>
  <si>
    <t>707A</t>
  </si>
  <si>
    <t>GENERACION DE PROYECTOS INNOVADORES</t>
  </si>
  <si>
    <t>707B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</si>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</sst>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N18" sqref="N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37</v>
      </c>
      <c r="G13" s="8">
        <v>35</v>
      </c>
      <c r="H13" s="8">
        <v>0</v>
      </c>
      <c r="I13" s="9"/>
      <c r="J13" s="8">
        <f t="shared" ref="J13:J27" si="0">(F13-SUM(G13:H13))-L13</f>
        <v>2</v>
      </c>
      <c r="K13" s="9"/>
      <c r="L13" s="8"/>
      <c r="M13" s="9">
        <f t="shared" ref="M13:M27" si="1">L13/F13</f>
        <v>0</v>
      </c>
      <c r="N13" s="8">
        <v>89</v>
      </c>
      <c r="O13" s="12">
        <v>0.78</v>
      </c>
      <c r="P13" s="17"/>
    </row>
    <row r="14" spans="1:16" s="10" customFormat="1" x14ac:dyDescent="0.2">
      <c r="A14" s="17"/>
      <c r="B14" s="7" t="s">
        <v>38</v>
      </c>
      <c r="C14" s="8" t="s">
        <v>20</v>
      </c>
      <c r="D14" s="8" t="s">
        <v>39</v>
      </c>
      <c r="E14" s="8" t="s">
        <v>37</v>
      </c>
      <c r="F14" s="8">
        <v>18</v>
      </c>
      <c r="G14" s="8">
        <v>17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89</v>
      </c>
      <c r="O14" s="12">
        <f>14/F14</f>
        <v>0.77777777777777779</v>
      </c>
      <c r="P14" s="17"/>
    </row>
    <row r="15" spans="1:16" s="10" customFormat="1" ht="25.5" x14ac:dyDescent="0.2">
      <c r="A15" s="17"/>
      <c r="B15" s="7" t="s">
        <v>40</v>
      </c>
      <c r="C15" s="8" t="s">
        <v>20</v>
      </c>
      <c r="D15" s="8" t="s">
        <v>41</v>
      </c>
      <c r="E15" s="8" t="s">
        <v>37</v>
      </c>
      <c r="F15" s="8">
        <v>27</v>
      </c>
      <c r="G15" s="8">
        <v>22</v>
      </c>
      <c r="H15" s="8">
        <v>0</v>
      </c>
      <c r="I15" s="9"/>
      <c r="J15" s="8">
        <f t="shared" ref="J15:J16" si="2">(F15-SUM(G15:H15))-L15</f>
        <v>5</v>
      </c>
      <c r="K15" s="9"/>
      <c r="L15" s="8"/>
      <c r="M15" s="9">
        <f t="shared" si="1"/>
        <v>0</v>
      </c>
      <c r="N15" s="8">
        <v>77</v>
      </c>
      <c r="O15" s="12">
        <v>0.81</v>
      </c>
      <c r="P15" s="17"/>
    </row>
    <row r="16" spans="1:16" s="10" customFormat="1" ht="25.5" x14ac:dyDescent="0.2">
      <c r="A16" s="17"/>
      <c r="B16" s="7" t="s">
        <v>42</v>
      </c>
      <c r="C16" s="8" t="s">
        <v>20</v>
      </c>
      <c r="D16" s="8" t="s">
        <v>43</v>
      </c>
      <c r="E16" s="8" t="s">
        <v>37</v>
      </c>
      <c r="F16" s="8">
        <v>26</v>
      </c>
      <c r="G16" s="8">
        <v>23</v>
      </c>
      <c r="H16" s="8">
        <v>0</v>
      </c>
      <c r="I16" s="9"/>
      <c r="J16" s="8">
        <f t="shared" si="2"/>
        <v>3</v>
      </c>
      <c r="K16" s="9"/>
      <c r="L16" s="8"/>
      <c r="M16" s="9">
        <f t="shared" si="1"/>
        <v>0</v>
      </c>
      <c r="N16" s="8">
        <v>87</v>
      </c>
      <c r="O16" s="12">
        <f>22/F16</f>
        <v>0.84615384615384615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si="0"/>
        <v>11</v>
      </c>
      <c r="K27" s="21">
        <f t="shared" ref="K27" si="3">J27/F27</f>
        <v>0.10185185185185185</v>
      </c>
      <c r="L27" s="20">
        <f>SUM(L13:L26)</f>
        <v>0</v>
      </c>
      <c r="M27" s="21">
        <f t="shared" si="1"/>
        <v>0</v>
      </c>
      <c r="N27" s="20">
        <f>AVERAGE(N13:N26)</f>
        <v>85.5</v>
      </c>
      <c r="O27" s="22">
        <f>AVERAGE(O13:O26)</f>
        <v>0.80348290598290606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N15" sqref="N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FUNDAMENTOS DE GESTIÓN EMPRESARIAL</v>
      </c>
      <c r="C13" s="8" t="s">
        <v>44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>
        <v>34</v>
      </c>
      <c r="H13" s="8">
        <v>0</v>
      </c>
      <c r="I13" s="9"/>
      <c r="J13" s="8">
        <v>3</v>
      </c>
      <c r="K13" s="9"/>
      <c r="L13" s="8"/>
      <c r="M13" s="9">
        <v>0</v>
      </c>
      <c r="N13" s="8">
        <v>87</v>
      </c>
      <c r="O13" s="12">
        <f>29/F13</f>
        <v>0.78378378378378377</v>
      </c>
      <c r="P13" s="17"/>
    </row>
    <row r="14" spans="1:16" s="10" customFormat="1" x14ac:dyDescent="0.2">
      <c r="A14" s="17"/>
      <c r="B14" s="13" t="str">
        <f>'1'!B14</f>
        <v>HABILIDADES DIRECTIVAS I</v>
      </c>
      <c r="C14" s="8" t="s">
        <v>44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>
        <v>17</v>
      </c>
      <c r="H14" s="8">
        <v>0</v>
      </c>
      <c r="I14" s="9"/>
      <c r="J14" s="8">
        <v>1</v>
      </c>
      <c r="K14" s="9"/>
      <c r="L14" s="8"/>
      <c r="M14" s="9">
        <v>0</v>
      </c>
      <c r="N14" s="8">
        <v>93</v>
      </c>
      <c r="O14" s="12">
        <v>0.89</v>
      </c>
      <c r="P14" s="17"/>
    </row>
    <row r="15" spans="1:16" s="10" customFormat="1" ht="25.5" x14ac:dyDescent="0.2">
      <c r="A15" s="17"/>
      <c r="B15" s="13" t="str">
        <f>'1'!B15</f>
        <v>SISTEMA DE LA PROPIEDAD INTELECTUAL EN MEXICO</v>
      </c>
      <c r="C15" s="8" t="s">
        <v>44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>
        <v>20</v>
      </c>
      <c r="H15" s="8">
        <v>0</v>
      </c>
      <c r="I15" s="9"/>
      <c r="J15" s="8">
        <v>7</v>
      </c>
      <c r="K15" s="9"/>
      <c r="L15" s="8"/>
      <c r="M15" s="9">
        <v>0</v>
      </c>
      <c r="N15" s="8">
        <v>71</v>
      </c>
      <c r="O15" s="12">
        <v>0.74</v>
      </c>
      <c r="P15" s="17"/>
    </row>
    <row r="16" spans="1:16" s="10" customFormat="1" ht="25.5" x14ac:dyDescent="0.2">
      <c r="A16" s="17"/>
      <c r="B16" s="13" t="str">
        <f>'1'!B16</f>
        <v>GENERACION DE PROYECTOS INNOVADORES</v>
      </c>
      <c r="C16" s="8" t="s">
        <v>44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>
        <v>26</v>
      </c>
      <c r="H16" s="8">
        <v>0</v>
      </c>
      <c r="I16" s="9"/>
      <c r="J16" s="8">
        <v>0</v>
      </c>
      <c r="K16" s="9"/>
      <c r="L16" s="8"/>
      <c r="M16" s="9">
        <v>0</v>
      </c>
      <c r="N16" s="8">
        <v>100</v>
      </c>
      <c r="O16" s="12">
        <v>1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ref="J27" si="0">(F27-SUM(G27:H27))-L27</f>
        <v>11</v>
      </c>
      <c r="K27" s="21">
        <f t="shared" ref="K27" si="1">J27/F27</f>
        <v>0.10185185185185185</v>
      </c>
      <c r="L27" s="20">
        <f>SUM(L13:L26)</f>
        <v>0</v>
      </c>
      <c r="M27" s="21">
        <f t="shared" ref="M27" si="2">L27/F27</f>
        <v>0</v>
      </c>
      <c r="N27" s="20">
        <f>AVERAGE(N13:N26)</f>
        <v>87.75</v>
      </c>
      <c r="O27" s="22">
        <f>AVERAGE(O13:O26)</f>
        <v>0.85344594594594603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N17" sqref="N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FUNDAMENTOS DE GESTIÓN EMPRESARIAL</v>
      </c>
      <c r="C13" s="8" t="s">
        <v>45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>
        <v>35</v>
      </c>
      <c r="H13" s="8">
        <v>0</v>
      </c>
      <c r="I13" s="9"/>
      <c r="J13" s="8">
        <f t="shared" ref="J13:J27" si="0">(F13-SUM(G13:H13))-L13</f>
        <v>2</v>
      </c>
      <c r="K13" s="9"/>
      <c r="L13" s="8"/>
      <c r="M13" s="9">
        <f t="shared" ref="M13:M27" si="1">L13/F13</f>
        <v>0</v>
      </c>
      <c r="N13" s="8">
        <v>93</v>
      </c>
      <c r="O13" s="12">
        <f>34/F13</f>
        <v>0.91891891891891897</v>
      </c>
      <c r="P13" s="17"/>
    </row>
    <row r="14" spans="1:16" s="10" customFormat="1" x14ac:dyDescent="0.2">
      <c r="A14" s="17"/>
      <c r="B14" s="13" t="str">
        <f>'1'!B14</f>
        <v>HABILIDADES DIRECTIVAS I</v>
      </c>
      <c r="C14" s="8" t="s">
        <v>45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>
        <v>17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90</v>
      </c>
      <c r="O14" s="12">
        <v>0.72</v>
      </c>
      <c r="P14" s="17"/>
    </row>
    <row r="15" spans="1:16" s="10" customFormat="1" ht="25.5" x14ac:dyDescent="0.2">
      <c r="A15" s="17"/>
      <c r="B15" s="13" t="str">
        <f>'1'!B15</f>
        <v>SISTEMA DE LA PROPIEDAD INTELECTUAL EN MEXICO</v>
      </c>
      <c r="C15" s="8" t="s">
        <v>45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>
        <v>24</v>
      </c>
      <c r="H15" s="8">
        <v>0</v>
      </c>
      <c r="I15" s="9"/>
      <c r="J15" s="8">
        <v>3</v>
      </c>
      <c r="K15" s="9"/>
      <c r="L15" s="8"/>
      <c r="M15" s="9">
        <f t="shared" si="1"/>
        <v>0</v>
      </c>
      <c r="N15" s="8">
        <v>86</v>
      </c>
      <c r="O15" s="12">
        <v>0.89</v>
      </c>
      <c r="P15" s="17"/>
    </row>
    <row r="16" spans="1:16" s="10" customFormat="1" ht="25.5" x14ac:dyDescent="0.2">
      <c r="A16" s="17"/>
      <c r="B16" s="13" t="str">
        <f>'1'!B16</f>
        <v>GENERACION DE PROYECTOS INNOVADORES</v>
      </c>
      <c r="C16" s="8" t="s">
        <v>45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>
        <v>26</v>
      </c>
      <c r="H16" s="8">
        <v>0</v>
      </c>
      <c r="I16" s="9"/>
      <c r="J16" s="8">
        <v>0</v>
      </c>
      <c r="K16" s="9"/>
      <c r="L16" s="8"/>
      <c r="M16" s="9">
        <f t="shared" si="1"/>
        <v>0</v>
      </c>
      <c r="N16" s="8">
        <v>100</v>
      </c>
      <c r="O16" s="12">
        <v>1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102</v>
      </c>
      <c r="H27" s="20">
        <f>SUM(H13:H26)</f>
        <v>0</v>
      </c>
      <c r="I27" s="21">
        <f>SUM(G27:H27)/F27</f>
        <v>0.94444444444444442</v>
      </c>
      <c r="J27" s="20">
        <f t="shared" si="0"/>
        <v>6</v>
      </c>
      <c r="K27" s="21">
        <f t="shared" ref="K27" si="2">J27/F27</f>
        <v>5.5555555555555552E-2</v>
      </c>
      <c r="L27" s="20">
        <f>SUM(L13:L26)</f>
        <v>0</v>
      </c>
      <c r="M27" s="21">
        <f t="shared" si="1"/>
        <v>0</v>
      </c>
      <c r="N27" s="20">
        <f>AVERAGE(N13:N26)</f>
        <v>92.25</v>
      </c>
      <c r="O27" s="22">
        <f>AVERAGE(O13:O26)</f>
        <v>0.88222972972972979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FUNDAMENTOS DE GESTIÓN EMPRESARIAL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HABILIDADES DIRECTIVAS I</v>
      </c>
      <c r="C14" s="8" t="str">
        <f>'1'!C14</f>
        <v>I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2025-11-19T22:47:28Z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