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ecnologico\2025\Ago-Dic2025\Reportes\R2-SGI\"/>
    </mc:Choice>
  </mc:AlternateContent>
  <xr:revisionPtr revIDLastSave="0" documentId="13_ncr:1_{095E4C6A-7743-4809-B083-5DC837FAC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MATICAS DISCRETAS" sheetId="1" r:id="rId1"/>
    <sheet name="TALLER DE ETICA" sheetId="3" r:id="rId2"/>
    <sheet name="SISTEMAS OPERATIVOS1 A" sheetId="4" r:id="rId3"/>
    <sheet name="SISTEMAS OPERATIVOS 1 B" sheetId="5" r:id="rId4"/>
    <sheet name="ARQUITECTURA DE COMPUTADORA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5" i="6" l="1"/>
  <c r="T9" i="5"/>
  <c r="L57" i="4"/>
  <c r="M57" i="4"/>
  <c r="N57" i="4"/>
  <c r="O57" i="4"/>
  <c r="P57" i="4"/>
  <c r="L56" i="4"/>
  <c r="M56" i="4"/>
  <c r="N56" i="4"/>
  <c r="O56" i="4"/>
  <c r="P56" i="4"/>
  <c r="M55" i="4"/>
  <c r="N55" i="4"/>
  <c r="O55" i="4"/>
  <c r="P55" i="4"/>
  <c r="L55" i="4"/>
  <c r="K57" i="4"/>
  <c r="K55" i="4"/>
  <c r="J57" i="4"/>
  <c r="J55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9" i="4"/>
  <c r="T9" i="4"/>
  <c r="T9" i="3"/>
  <c r="V9" i="1"/>
  <c r="Q36" i="3" l="1"/>
  <c r="Q37" i="3"/>
  <c r="Q38" i="3"/>
  <c r="B36" i="3"/>
  <c r="B37" i="3" s="1"/>
  <c r="B38" i="3" s="1"/>
  <c r="B32" i="3"/>
  <c r="B33" i="3" s="1"/>
  <c r="B29" i="3"/>
  <c r="Q34" i="1"/>
  <c r="Q30" i="1"/>
  <c r="Q29" i="3" l="1"/>
  <c r="Q30" i="3"/>
  <c r="Q31" i="3"/>
  <c r="Q32" i="3"/>
  <c r="Q33" i="3"/>
  <c r="Q34" i="3"/>
  <c r="Q35" i="3"/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9" i="6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9" i="3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10" i="5"/>
  <c r="Q11" i="5"/>
  <c r="Q12" i="5"/>
  <c r="Q13" i="5"/>
  <c r="Q14" i="5"/>
  <c r="Q15" i="5"/>
  <c r="Q16" i="5"/>
  <c r="Q17" i="5"/>
  <c r="Q18" i="5"/>
  <c r="Q19" i="5"/>
  <c r="Q9" i="5"/>
  <c r="P56" i="6" l="1"/>
  <c r="O56" i="6"/>
  <c r="N56" i="6"/>
  <c r="M56" i="6"/>
  <c r="L56" i="6"/>
  <c r="K56" i="6"/>
  <c r="J56" i="6"/>
  <c r="P55" i="6"/>
  <c r="P58" i="6" s="1"/>
  <c r="O55" i="6"/>
  <c r="O58" i="6" s="1"/>
  <c r="N55" i="6"/>
  <c r="M55" i="6"/>
  <c r="L55" i="6"/>
  <c r="L58" i="6" s="1"/>
  <c r="K55" i="6"/>
  <c r="J55" i="6"/>
  <c r="P54" i="6"/>
  <c r="P57" i="6" s="1"/>
  <c r="O54" i="6"/>
  <c r="O57" i="6" s="1"/>
  <c r="N54" i="6"/>
  <c r="M54" i="6"/>
  <c r="L54" i="6"/>
  <c r="K54" i="6"/>
  <c r="J5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O58" i="5" s="1"/>
  <c r="N55" i="5"/>
  <c r="M55" i="5"/>
  <c r="L55" i="5"/>
  <c r="K55" i="5"/>
  <c r="J55" i="5"/>
  <c r="P54" i="5"/>
  <c r="O54" i="5"/>
  <c r="N54" i="5"/>
  <c r="M54" i="5"/>
  <c r="L54" i="5"/>
  <c r="K54" i="5"/>
  <c r="J54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K56" i="4"/>
  <c r="J56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K58" i="1"/>
  <c r="L58" i="1"/>
  <c r="M58" i="1"/>
  <c r="N58" i="1"/>
  <c r="O58" i="1"/>
  <c r="P58" i="1"/>
  <c r="J58" i="1"/>
  <c r="Q55" i="1"/>
  <c r="K57" i="1"/>
  <c r="K60" i="1" s="1"/>
  <c r="L57" i="1"/>
  <c r="M57" i="1"/>
  <c r="N57" i="1"/>
  <c r="O57" i="1"/>
  <c r="P57" i="1"/>
  <c r="K56" i="1"/>
  <c r="L56" i="1"/>
  <c r="M56" i="1"/>
  <c r="N56" i="1"/>
  <c r="O56" i="1"/>
  <c r="P56" i="1"/>
  <c r="J57" i="1"/>
  <c r="J56" i="1"/>
  <c r="Q51" i="1"/>
  <c r="Q52" i="1"/>
  <c r="Q53" i="1"/>
  <c r="Q54" i="1"/>
  <c r="Q29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2" i="1" s="1"/>
  <c r="B33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L59" i="4" l="1"/>
  <c r="K58" i="3"/>
  <c r="N58" i="3"/>
  <c r="N57" i="3"/>
  <c r="K59" i="1"/>
  <c r="O60" i="1"/>
  <c r="O59" i="1"/>
  <c r="P60" i="1"/>
  <c r="N59" i="1"/>
  <c r="N60" i="1"/>
  <c r="M60" i="1"/>
  <c r="L60" i="1"/>
  <c r="N57" i="5"/>
  <c r="K58" i="5"/>
  <c r="N58" i="6"/>
  <c r="N57" i="6"/>
  <c r="M57" i="6"/>
  <c r="K57" i="6"/>
  <c r="M58" i="6"/>
  <c r="K58" i="4"/>
  <c r="O58" i="4"/>
  <c r="M58" i="4"/>
  <c r="N59" i="4"/>
  <c r="K59" i="4"/>
  <c r="O59" i="4"/>
  <c r="L57" i="3"/>
  <c r="M59" i="1"/>
  <c r="L59" i="1"/>
  <c r="P59" i="1"/>
  <c r="J60" i="1"/>
  <c r="P57" i="5"/>
  <c r="P58" i="5"/>
  <c r="N58" i="5"/>
  <c r="M57" i="5"/>
  <c r="M58" i="5"/>
  <c r="L57" i="5"/>
  <c r="L58" i="5"/>
  <c r="L57" i="6"/>
  <c r="K58" i="6"/>
  <c r="P58" i="4"/>
  <c r="P59" i="4"/>
  <c r="N58" i="4"/>
  <c r="M59" i="4"/>
  <c r="L58" i="4"/>
  <c r="K57" i="5"/>
  <c r="O57" i="5"/>
  <c r="O58" i="3"/>
  <c r="L58" i="3"/>
  <c r="P58" i="3"/>
  <c r="M57" i="3"/>
  <c r="P57" i="3"/>
  <c r="M58" i="3"/>
  <c r="K57" i="3"/>
  <c r="O57" i="3"/>
  <c r="Q57" i="1"/>
  <c r="Q56" i="4"/>
  <c r="J58" i="4"/>
  <c r="J59" i="4"/>
  <c r="Q56" i="5"/>
  <c r="J57" i="5"/>
  <c r="Q54" i="5"/>
  <c r="J58" i="5"/>
  <c r="Q55" i="5"/>
  <c r="J57" i="3"/>
  <c r="Q54" i="3"/>
  <c r="Q54" i="6"/>
  <c r="J57" i="6"/>
  <c r="J58" i="6"/>
  <c r="Q55" i="6"/>
  <c r="Q56" i="6"/>
  <c r="Q55" i="4"/>
  <c r="Q57" i="4"/>
  <c r="J59" i="1"/>
  <c r="Q58" i="1"/>
  <c r="Q56" i="1"/>
  <c r="J58" i="3"/>
  <c r="Q55" i="3"/>
  <c r="Q56" i="3"/>
  <c r="Q58" i="5" l="1"/>
  <c r="Q60" i="1"/>
  <c r="Q57" i="5"/>
  <c r="Q59" i="4"/>
  <c r="Q57" i="3"/>
  <c r="Q57" i="6"/>
  <c r="Q58" i="6"/>
  <c r="Q58" i="4"/>
  <c r="Q59" i="1"/>
  <c r="Q58" i="3"/>
</calcChain>
</file>

<file path=xl/sharedStrings.xml><?xml version="1.0" encoding="utf-8"?>
<sst xmlns="http://schemas.openxmlformats.org/spreadsheetml/2006/main" count="363" uniqueCount="199">
  <si>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</si>
  <si>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</si>
  <si>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</si>
  <si>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</si>
  <si>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</si>
  <si>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</si>
  <si>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</si>
  <si>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</si>
  <si>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</si>
  <si>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</si>
  <si>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</si>
  <si>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</si>
  <si>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</si>
  <si>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</si>
  <si>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</si>
  <si>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</si>
  <si>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</si>
  <si>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</si>
  <si>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</si>
  <si>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</si>
  <si>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</si>
  <si>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</si>
  <si>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</si>
  <si>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</si>
  <si>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LILY ALEJANDRA MEDRANO MENDOZA</t>
  </si>
  <si>
    <t>MATEMATICAS DISCRETAS</t>
  </si>
  <si>
    <t>104B</t>
  </si>
  <si>
    <t>TALLER DE ETICA</t>
  </si>
  <si>
    <t>ARQUITECTURA DE COMPUTADORAS</t>
  </si>
  <si>
    <t>504A</t>
  </si>
  <si>
    <t>SISTEMAS OPERATIVOS 1</t>
  </si>
  <si>
    <t>304A</t>
  </si>
  <si>
    <t>304B</t>
  </si>
  <si>
    <t>AGOSTO2025-DICIEMBRE2025</t>
  </si>
  <si>
    <t>AGOSTO 2025-DICIEMBRE 2025</t>
  </si>
  <si>
    <t>231U0137</t>
  </si>
  <si>
    <t>BETAZA PEREZ EMILY JOANA</t>
  </si>
  <si>
    <t>231U0140</t>
  </si>
  <si>
    <t>231U0141</t>
  </si>
  <si>
    <t>231U0146</t>
  </si>
  <si>
    <t>231U0147</t>
  </si>
  <si>
    <t>231U0148</t>
  </si>
  <si>
    <t>231U0149</t>
  </si>
  <si>
    <t>231U0151</t>
  </si>
  <si>
    <t>231U0178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</si>
  <si>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</si>
  <si>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</si>
  <si>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</si>
  <si>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</si>
  <si>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</si>
  <si>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</si>
  <si>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</si>
  <si>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</si>
  <si>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</si>
  <si>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231U01484</t>
  </si>
  <si>
    <t>CANCINO MENENDEZ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</si>
  <si>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</si>
  <si>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</si>
  <si>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</si>
  <si>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</si>
  <si>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</si>
  <si>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</si>
  <si>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</si>
  <si>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</si>
  <si>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TOME EVELYN JANNET</t>
  </si>
  <si>
    <t>HERNANDEZ GARRIDO DIEGO</t>
  </si>
  <si>
    <t>HERNANDEZ GORGONIO ITZEL ARIDAY</t>
  </si>
  <si>
    <t xml:space="preserve">LOPEZ BARRAZA ERICK ALEJANDRO </t>
  </si>
  <si>
    <t>LOPEZ MEDINA ROXANA</t>
  </si>
  <si>
    <t>MARTINEZ PAXTIAN FERNANDO</t>
  </si>
  <si>
    <t>MIROS CALIENTE JOSE DE JESUS</t>
  </si>
  <si>
    <t>PALMA SIFUENTES DIEGO EDUARDO</t>
  </si>
  <si>
    <t>RODRIGUEZ BLANCO MELINA</t>
  </si>
  <si>
    <t>241U0143</t>
  </si>
  <si>
    <t>241U147</t>
  </si>
  <si>
    <t>241U0149</t>
  </si>
  <si>
    <t>241U0151</t>
  </si>
  <si>
    <t>241U0153</t>
  </si>
  <si>
    <t>241U0155</t>
  </si>
  <si>
    <t>241U0158</t>
  </si>
  <si>
    <t>241U0461</t>
  </si>
  <si>
    <t>241U0566</t>
  </si>
  <si>
    <t>241U0162</t>
  </si>
  <si>
    <t>241U0170</t>
  </si>
  <si>
    <t>BAXIN CAGAL ITZIHUARY CAROLINA</t>
  </si>
  <si>
    <t>CASTILLO GONZALEZ ABRIL GUADALUPE</t>
  </si>
  <si>
    <t>COBAXIN IXTEPAN GABRIEL DE JESUS</t>
  </si>
  <si>
    <t>CORTES ZARATE JHOSUA ALEXANDER</t>
  </si>
  <si>
    <t>DE LA CRUZ LOPEZ ALMA GISELLE</t>
  </si>
  <si>
    <t>FLORES DELGADO ARTURO</t>
  </si>
  <si>
    <t>HERNANDEZ PEREZ DANIEL TONATIUH</t>
  </si>
  <si>
    <t>MANTILLA PUCHETA LEONARDO</t>
  </si>
  <si>
    <t>MARINI ALVAREZ CYNTHIA AIDEE</t>
  </si>
  <si>
    <t>MARTINEZ CAGAL CESAR EDUARDO</t>
  </si>
  <si>
    <t>POLITO VILLEGAS EMMANUEL</t>
  </si>
  <si>
    <t>AGOSTO 2025-DICIEMBRE2025</t>
  </si>
  <si>
    <t>241U0142</t>
  </si>
  <si>
    <t>AMBROS TORNADO DEYZI AIMETH</t>
  </si>
  <si>
    <t>CADENA TOTO FERNDANDO JAVIER</t>
  </si>
  <si>
    <t>CAGAL LUCIANO CESAR IVAN</t>
  </si>
  <si>
    <t>CRUZ LAZARO YOSELIN</t>
  </si>
  <si>
    <t>HERNANDEZ RODRIGUEZ ROBERTO</t>
  </si>
  <si>
    <t>JACOBO TOTO NESTOR JULIAN</t>
  </si>
  <si>
    <t>LIRA DOMINGUEZ CAMILA</t>
  </si>
  <si>
    <t>MARTINEZ MARCIAL DIEGO ADOLFO</t>
  </si>
  <si>
    <t>MATIAS SEBA MARTHA CECILIA</t>
  </si>
  <si>
    <t>MIXTEGA HERNANDEZ ALAN VLADIMIR</t>
  </si>
  <si>
    <t>MIXTEGA HERNANDEZ JAVIER DE JESUS</t>
  </si>
  <si>
    <t>MOLINA PEREZ LUIS ALEJANDRO</t>
  </si>
  <si>
    <t>OCHOA MALAGA DAVID FRANCISCO</t>
  </si>
  <si>
    <t>OCTAVO GUATZOZON ROSELI</t>
  </si>
  <si>
    <t>ORGANISTA VILLASECA INGRID KARINA</t>
  </si>
  <si>
    <t>PEREZ QUINO JANYN IVETH</t>
  </si>
  <si>
    <t>PUCHETA FLORES GIOVANNA MONTSERRAT</t>
  </si>
  <si>
    <t>QUINO TEJADA ABIL JOHENDI</t>
  </si>
  <si>
    <t>RUIZ SAENZ ALEXANDER RAFAEL</t>
  </si>
  <si>
    <t>SUAREZ NAVA ALICIA</t>
  </si>
  <si>
    <t>TEMIX ANDRADE ANDRES</t>
  </si>
  <si>
    <t>241U0145</t>
  </si>
  <si>
    <t>241U0146</t>
  </si>
  <si>
    <t>241U0152</t>
  </si>
  <si>
    <t>241U0156</t>
  </si>
  <si>
    <t>241U0159</t>
  </si>
  <si>
    <t>241U0160</t>
  </si>
  <si>
    <t>231U0165</t>
  </si>
  <si>
    <t>241U0163</t>
  </si>
  <si>
    <t>241U0165</t>
  </si>
  <si>
    <t>241U0652</t>
  </si>
  <si>
    <t>241U0166</t>
  </si>
  <si>
    <t>241U0634</t>
  </si>
  <si>
    <t>241U0167</t>
  </si>
  <si>
    <t>241U0168</t>
  </si>
  <si>
    <t>241U0613</t>
  </si>
  <si>
    <t>231U0632</t>
  </si>
  <si>
    <t>231U0350</t>
  </si>
  <si>
    <t>241U0173</t>
  </si>
  <si>
    <t>241U0174</t>
  </si>
  <si>
    <t>241U0175</t>
  </si>
  <si>
    <t>BALDERAS CARDENAS MARIO DE JESUS</t>
  </si>
  <si>
    <t>BUSTOS NEPOMUCENO FERNANDO ALBERTO</t>
  </si>
  <si>
    <t>CAMPECHANO PALAGOT GAEL</t>
  </si>
  <si>
    <t>CARDOZA BALDERAS BRAULIO MISAEL</t>
  </si>
  <si>
    <t>CHIGO AGUIRRE JUAN PABLO</t>
  </si>
  <si>
    <t>CHIGUIL ACOSTA JAVIER DE JESUS</t>
  </si>
  <si>
    <t>CISNEROS TAXILAGA ZAID</t>
  </si>
  <si>
    <t>CRUZ BELTRAND YERAY OMAR</t>
  </si>
  <si>
    <t>CRUZ CARDOZA IHOSVANI SAUL</t>
  </si>
  <si>
    <t>FISCAL AMBROS JESUS CALENDARIO</t>
  </si>
  <si>
    <t>GALLEGOS IXTEPAN NURY MARIEL</t>
  </si>
  <si>
    <t>GASPAR GARCIA RODRIGO</t>
  </si>
  <si>
    <t>GOSCON SIXTEGA CRISTAL GUADALUPE</t>
  </si>
  <si>
    <t>GUILLEN AYALA KAROL DENISSE</t>
  </si>
  <si>
    <t>HERNANDEZ AGUILAR JESUS FERNANDO</t>
  </si>
  <si>
    <t>HERNANDEZ BALDERAS CHRISTOPHER ARTURO</t>
  </si>
  <si>
    <t>LOEZA REYES JESUS ALBERTO</t>
  </si>
  <si>
    <t>LOPEZ ROSAS ISAI</t>
  </si>
  <si>
    <t>MACARIO TEOBA BRAYAN ALEXIS</t>
  </si>
  <si>
    <t>MENDOZA ROMO HUGO</t>
  </si>
  <si>
    <t>MINGUEZ FERNANDEZ RUBEN RONALDO</t>
  </si>
  <si>
    <t>PAVA CHONTAL LIBNI LESEM</t>
  </si>
  <si>
    <t>POLITO ALEGRIA CRISTAL DEL CARMEN</t>
  </si>
  <si>
    <t>QUINO LIRA VLADIMIR DE JESUS</t>
  </si>
  <si>
    <t>TELLO AVILA DIEGO</t>
  </si>
  <si>
    <t>TOTO SEBA JESUS</t>
  </si>
  <si>
    <t>VALLE RODRIGUEZ RENE</t>
  </si>
  <si>
    <t>251U0160</t>
  </si>
  <si>
    <t>251U0161</t>
  </si>
  <si>
    <t>251U0162</t>
  </si>
  <si>
    <t>251U0264</t>
  </si>
  <si>
    <t>251U0165</t>
  </si>
  <si>
    <t>251U166</t>
  </si>
  <si>
    <t>251U167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</si>
  <si>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</si>
  <si>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</si>
  <si>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</si>
  <si>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</si>
  <si>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</si>
  <si>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</si>
  <si>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</si>
  <si>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</si>
  <si>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</si>
  <si>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</si>
  <si>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</si>
  <si>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</si>
  <si>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</si>
  <si>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</si>
  <si>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251U0193</t>
  </si>
  <si>
    <t>251U0194</t>
  </si>
  <si>
    <t>251U0195</t>
  </si>
  <si>
    <t>251U0570</t>
  </si>
  <si>
    <t>251U0200</t>
  </si>
  <si>
    <t>251U0599</t>
  </si>
  <si>
    <t>MIXTEGA MALAGA XIMENA</t>
  </si>
  <si>
    <t>251U0629</t>
  </si>
  <si>
    <t>REYES GARCIA BRANDOM DHALY</t>
  </si>
  <si>
    <t>251U0630</t>
  </si>
  <si>
    <t>ZAPO JARA JOSE JULIAN</t>
  </si>
  <si>
    <t>251U0628</t>
  </si>
  <si>
    <t>27/010/2025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</si>
</sst>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MT"/>
    </font>
    <font>
      <sz val="8"/>
      <color theme="1"/>
      <name val="Arial MT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64"/>
  <sheetViews>
    <sheetView tabSelected="1" zoomScale="70" zoomScaleNormal="70" workbookViewId="0">
      <selection activeCell="V9" sqref="V9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2" ht="15.6">
      <c r="B2" s="46" t="s">
        <v>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</row>
    <row r="3" spans="2:22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22">
      <c r="C4" t="s">
        <v>0</v>
      </c>
      <c r="D4" s="38" t="s">
        <v>25</v>
      </c>
      <c r="E4" s="38"/>
      <c r="F4" s="38"/>
      <c r="G4" s="38"/>
      <c r="I4" t="s">
        <v>1</v>
      </c>
      <c r="J4" s="39" t="s">
        <v>26</v>
      </c>
      <c r="K4" s="39"/>
      <c r="M4" t="s">
        <v>2</v>
      </c>
      <c r="N4" s="40">
        <v>45957</v>
      </c>
      <c r="O4" s="40"/>
    </row>
    <row r="5" spans="2:22" ht="6.75" customHeight="1">
      <c r="D5" s="5"/>
      <c r="E5" s="5"/>
      <c r="F5" s="5"/>
      <c r="G5" s="5"/>
    </row>
    <row r="6" spans="2:22">
      <c r="C6" t="s">
        <v>3</v>
      </c>
      <c r="D6" s="39" t="s">
        <v>33</v>
      </c>
      <c r="E6" s="39"/>
      <c r="F6" s="39"/>
      <c r="G6" s="39"/>
      <c r="I6" s="31" t="s">
        <v>22</v>
      </c>
      <c r="J6" s="31"/>
      <c r="K6" s="32" t="s">
        <v>24</v>
      </c>
      <c r="L6" s="32"/>
      <c r="M6" s="32"/>
      <c r="N6" s="32"/>
      <c r="O6" s="32"/>
      <c r="P6" s="32"/>
    </row>
    <row r="7" spans="2:22" ht="11.25" customHeight="1"/>
    <row r="8" spans="2:22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2">
      <c r="B9" s="23">
        <v>1</v>
      </c>
      <c r="C9" s="18" t="s">
        <v>165</v>
      </c>
      <c r="D9" s="42" t="s">
        <v>138</v>
      </c>
      <c r="E9" s="43"/>
      <c r="F9" s="43"/>
      <c r="G9" s="43"/>
      <c r="H9" s="43"/>
      <c r="I9" s="44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SUM(J9:O9)/6</f>
        <v>0</v>
      </c>
      <c r="V9">
        <f>SUM(K9:K38)/30</f>
        <v>33.233333333333334</v>
      </c>
    </row>
    <row r="10" spans="2:22">
      <c r="B10" s="6">
        <f>B9+1</f>
        <v>2</v>
      </c>
      <c r="C10" s="18" t="s">
        <v>166</v>
      </c>
      <c r="D10" s="42" t="s">
        <v>139</v>
      </c>
      <c r="E10" s="43"/>
      <c r="F10" s="43"/>
      <c r="G10" s="43"/>
      <c r="H10" s="43"/>
      <c r="I10" s="44"/>
      <c r="J10" s="4">
        <v>72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8" si="0">SUM(J10:O10)/6</f>
        <v>12</v>
      </c>
    </row>
    <row r="11" spans="2:22">
      <c r="B11" s="23">
        <f t="shared" ref="B11:B55" si="1">B10+1</f>
        <v>3</v>
      </c>
      <c r="C11" s="18" t="s">
        <v>167</v>
      </c>
      <c r="D11" s="42" t="s">
        <v>140</v>
      </c>
      <c r="E11" s="43"/>
      <c r="F11" s="43"/>
      <c r="G11" s="43"/>
      <c r="H11" s="43"/>
      <c r="I11" s="44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22">
      <c r="B12" s="6">
        <f t="shared" si="1"/>
        <v>4</v>
      </c>
      <c r="C12" s="18" t="s">
        <v>168</v>
      </c>
      <c r="D12" s="42" t="s">
        <v>141</v>
      </c>
      <c r="E12" s="43"/>
      <c r="F12" s="43"/>
      <c r="G12" s="43"/>
      <c r="H12" s="43"/>
      <c r="I12" s="4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22">
      <c r="B13" s="6">
        <f t="shared" si="1"/>
        <v>5</v>
      </c>
      <c r="C13" s="18" t="s">
        <v>169</v>
      </c>
      <c r="D13" s="42" t="s">
        <v>142</v>
      </c>
      <c r="E13" s="43"/>
      <c r="F13" s="43"/>
      <c r="G13" s="43"/>
      <c r="H13" s="43"/>
      <c r="I13" s="44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22">
      <c r="B14" s="6">
        <f t="shared" si="1"/>
        <v>6</v>
      </c>
      <c r="C14" s="24" t="s">
        <v>170</v>
      </c>
      <c r="D14" s="42" t="s">
        <v>143</v>
      </c>
      <c r="E14" s="43"/>
      <c r="F14" s="43"/>
      <c r="G14" s="43"/>
      <c r="H14" s="43"/>
      <c r="I14" s="44"/>
      <c r="J14" s="4">
        <v>86</v>
      </c>
      <c r="K14" s="4">
        <v>87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28.833333333333332</v>
      </c>
    </row>
    <row r="15" spans="2:22">
      <c r="B15" s="6">
        <f t="shared" si="1"/>
        <v>7</v>
      </c>
      <c r="C15" s="18" t="s">
        <v>171</v>
      </c>
      <c r="D15" s="42" t="s">
        <v>144</v>
      </c>
      <c r="E15" s="43"/>
      <c r="F15" s="43"/>
      <c r="G15" s="43"/>
      <c r="H15" s="43"/>
      <c r="I15" s="44"/>
      <c r="J15" s="4">
        <v>77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12.833333333333334</v>
      </c>
    </row>
    <row r="16" spans="2:22">
      <c r="B16" s="6">
        <f t="shared" si="1"/>
        <v>8</v>
      </c>
      <c r="C16" s="18" t="s">
        <v>172</v>
      </c>
      <c r="D16" s="42" t="s">
        <v>145</v>
      </c>
      <c r="E16" s="43"/>
      <c r="F16" s="43"/>
      <c r="G16" s="43"/>
      <c r="H16" s="43"/>
      <c r="I16" s="44"/>
      <c r="J16" s="4">
        <v>89</v>
      </c>
      <c r="K16" s="4">
        <v>80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28.166666666666668</v>
      </c>
    </row>
    <row r="17" spans="2:17">
      <c r="B17" s="6">
        <f t="shared" si="1"/>
        <v>9</v>
      </c>
      <c r="C17" s="18" t="s">
        <v>173</v>
      </c>
      <c r="D17" s="42" t="s">
        <v>146</v>
      </c>
      <c r="E17" s="43"/>
      <c r="F17" s="43"/>
      <c r="G17" s="43"/>
      <c r="H17" s="43"/>
      <c r="I17" s="44"/>
      <c r="J17" s="4">
        <v>0</v>
      </c>
      <c r="K17" s="4">
        <v>76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12.666666666666666</v>
      </c>
    </row>
    <row r="18" spans="2:17">
      <c r="B18" s="6">
        <f t="shared" si="1"/>
        <v>10</v>
      </c>
      <c r="C18" s="18" t="s">
        <v>174</v>
      </c>
      <c r="D18" s="42" t="s">
        <v>147</v>
      </c>
      <c r="E18" s="43"/>
      <c r="F18" s="43"/>
      <c r="G18" s="43"/>
      <c r="H18" s="43"/>
      <c r="I18" s="44"/>
      <c r="J18" s="4">
        <v>86</v>
      </c>
      <c r="K18" s="4">
        <v>95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30.166666666666668</v>
      </c>
    </row>
    <row r="19" spans="2:17">
      <c r="B19" s="6">
        <f t="shared" si="1"/>
        <v>11</v>
      </c>
      <c r="C19" s="18" t="s">
        <v>175</v>
      </c>
      <c r="D19" s="42" t="s">
        <v>148</v>
      </c>
      <c r="E19" s="43"/>
      <c r="F19" s="43"/>
      <c r="G19" s="43"/>
      <c r="H19" s="43"/>
      <c r="I19" s="44"/>
      <c r="J19" s="4">
        <v>95</v>
      </c>
      <c r="K19" s="4">
        <v>91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31</v>
      </c>
    </row>
    <row r="20" spans="2:17">
      <c r="B20" s="6">
        <f t="shared" si="1"/>
        <v>12</v>
      </c>
      <c r="C20" s="18" t="s">
        <v>176</v>
      </c>
      <c r="D20" s="42" t="s">
        <v>149</v>
      </c>
      <c r="E20" s="43"/>
      <c r="F20" s="43"/>
      <c r="G20" s="43"/>
      <c r="H20" s="43"/>
      <c r="I20" s="44"/>
      <c r="J20" s="4">
        <v>0</v>
      </c>
      <c r="K20" s="4">
        <v>72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12</v>
      </c>
    </row>
    <row r="21" spans="2:17">
      <c r="B21" s="6">
        <f t="shared" si="1"/>
        <v>13</v>
      </c>
      <c r="C21" s="18" t="s">
        <v>177</v>
      </c>
      <c r="D21" s="42" t="s">
        <v>150</v>
      </c>
      <c r="E21" s="43"/>
      <c r="F21" s="43"/>
      <c r="G21" s="43"/>
      <c r="H21" s="43"/>
      <c r="I21" s="44"/>
      <c r="J21" s="4">
        <v>90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15</v>
      </c>
    </row>
    <row r="22" spans="2:17">
      <c r="B22" s="6">
        <f t="shared" si="1"/>
        <v>14</v>
      </c>
      <c r="C22" s="18" t="s">
        <v>178</v>
      </c>
      <c r="D22" s="42" t="s">
        <v>151</v>
      </c>
      <c r="E22" s="43"/>
      <c r="F22" s="43"/>
      <c r="G22" s="43"/>
      <c r="H22" s="43"/>
      <c r="I22" s="44"/>
      <c r="J22" s="4">
        <v>94</v>
      </c>
      <c r="K22" s="4">
        <v>89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30.5</v>
      </c>
    </row>
    <row r="23" spans="2:17">
      <c r="B23" s="6">
        <f t="shared" si="1"/>
        <v>15</v>
      </c>
      <c r="C23" s="18" t="s">
        <v>179</v>
      </c>
      <c r="D23" s="42" t="s">
        <v>152</v>
      </c>
      <c r="E23" s="43"/>
      <c r="F23" s="43"/>
      <c r="G23" s="43"/>
      <c r="H23" s="43"/>
      <c r="I23" s="44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>
      <c r="B24" s="6">
        <f t="shared" si="1"/>
        <v>16</v>
      </c>
      <c r="C24" s="18" t="s">
        <v>180</v>
      </c>
      <c r="D24" s="45" t="s">
        <v>153</v>
      </c>
      <c r="E24" s="45"/>
      <c r="F24" s="45"/>
      <c r="G24" s="45"/>
      <c r="H24" s="45"/>
      <c r="I24" s="45"/>
      <c r="J24" s="4">
        <v>89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14.833333333333334</v>
      </c>
    </row>
    <row r="25" spans="2:17">
      <c r="B25" s="6">
        <f t="shared" si="1"/>
        <v>17</v>
      </c>
      <c r="C25" s="18" t="s">
        <v>181</v>
      </c>
      <c r="D25" s="45" t="s">
        <v>154</v>
      </c>
      <c r="E25" s="45"/>
      <c r="F25" s="45"/>
      <c r="G25" s="45"/>
      <c r="H25" s="45"/>
      <c r="I25" s="45"/>
      <c r="J25" s="4">
        <v>0</v>
      </c>
      <c r="K25" s="4">
        <v>86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14.333333333333334</v>
      </c>
    </row>
    <row r="26" spans="2:17">
      <c r="B26" s="6">
        <f t="shared" si="1"/>
        <v>18</v>
      </c>
      <c r="C26" s="18" t="s">
        <v>182</v>
      </c>
      <c r="D26" s="45" t="s">
        <v>155</v>
      </c>
      <c r="E26" s="45"/>
      <c r="F26" s="45"/>
      <c r="G26" s="45"/>
      <c r="H26" s="45"/>
      <c r="I26" s="45"/>
      <c r="J26" s="4">
        <v>87</v>
      </c>
      <c r="K26" s="4">
        <v>83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28.333333333333332</v>
      </c>
    </row>
    <row r="27" spans="2:17">
      <c r="B27" s="6">
        <f t="shared" si="1"/>
        <v>19</v>
      </c>
      <c r="C27" s="18" t="s">
        <v>183</v>
      </c>
      <c r="D27" s="45" t="s">
        <v>156</v>
      </c>
      <c r="E27" s="45"/>
      <c r="F27" s="45"/>
      <c r="G27" s="45"/>
      <c r="H27" s="45"/>
      <c r="I27" s="45"/>
      <c r="J27" s="4">
        <v>84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</v>
      </c>
    </row>
    <row r="28" spans="2:17">
      <c r="B28" s="6">
        <f t="shared" si="1"/>
        <v>20</v>
      </c>
      <c r="C28" s="18" t="s">
        <v>184</v>
      </c>
      <c r="D28" s="45" t="s">
        <v>157</v>
      </c>
      <c r="E28" s="45"/>
      <c r="F28" s="45"/>
      <c r="G28" s="45"/>
      <c r="H28" s="45"/>
      <c r="I28" s="45"/>
      <c r="J28" s="4">
        <v>86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14.333333333333334</v>
      </c>
    </row>
    <row r="29" spans="2:17">
      <c r="B29" s="6">
        <f t="shared" si="1"/>
        <v>21</v>
      </c>
      <c r="C29" s="18" t="s">
        <v>185</v>
      </c>
      <c r="D29" s="45" t="s">
        <v>158</v>
      </c>
      <c r="E29" s="45"/>
      <c r="F29" s="45"/>
      <c r="G29" s="45"/>
      <c r="H29" s="45"/>
      <c r="I29" s="45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ref="Q29:Q50" si="2">SUM(J29:P29)/7</f>
        <v>0</v>
      </c>
    </row>
    <row r="30" spans="2:17">
      <c r="B30" s="26">
        <v>22</v>
      </c>
      <c r="C30" s="18" t="s">
        <v>193</v>
      </c>
      <c r="D30" s="42" t="s">
        <v>192</v>
      </c>
      <c r="E30" s="43"/>
      <c r="F30" s="43"/>
      <c r="G30" s="43"/>
      <c r="H30" s="43"/>
      <c r="I30" s="44"/>
      <c r="J30" s="25">
        <v>0</v>
      </c>
      <c r="K30" s="25">
        <v>87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10">
        <f t="shared" si="2"/>
        <v>12.428571428571429</v>
      </c>
    </row>
    <row r="31" spans="2:17">
      <c r="B31" s="6">
        <v>23</v>
      </c>
      <c r="C31" s="18" t="s">
        <v>186</v>
      </c>
      <c r="D31" s="45" t="s">
        <v>159</v>
      </c>
      <c r="E31" s="45"/>
      <c r="F31" s="45"/>
      <c r="G31" s="45"/>
      <c r="H31" s="45"/>
      <c r="I31" s="45"/>
      <c r="J31" s="4">
        <v>91</v>
      </c>
      <c r="K31" s="4">
        <v>78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ref="Q31:Q40" si="3">SUM(J31:P31)/7</f>
        <v>24.142857142857142</v>
      </c>
    </row>
    <row r="32" spans="2:17">
      <c r="B32" s="6">
        <f t="shared" si="1"/>
        <v>24</v>
      </c>
      <c r="C32" s="18" t="s">
        <v>187</v>
      </c>
      <c r="D32" s="42" t="s">
        <v>160</v>
      </c>
      <c r="E32" s="43"/>
      <c r="F32" s="43"/>
      <c r="G32" s="43"/>
      <c r="H32" s="43"/>
      <c r="I32" s="44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3"/>
        <v>0</v>
      </c>
    </row>
    <row r="33" spans="2:17">
      <c r="B33" s="6">
        <f t="shared" si="1"/>
        <v>25</v>
      </c>
      <c r="C33" s="18" t="s">
        <v>188</v>
      </c>
      <c r="D33" s="42" t="s">
        <v>161</v>
      </c>
      <c r="E33" s="43"/>
      <c r="F33" s="43"/>
      <c r="G33" s="43"/>
      <c r="H33" s="43"/>
      <c r="I33" s="44"/>
      <c r="J33" s="4">
        <v>78</v>
      </c>
      <c r="K33" s="4">
        <v>73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3"/>
        <v>21.571428571428573</v>
      </c>
    </row>
    <row r="34" spans="2:17">
      <c r="B34" s="26">
        <v>26</v>
      </c>
      <c r="C34" s="18" t="s">
        <v>195</v>
      </c>
      <c r="D34" s="42" t="s">
        <v>194</v>
      </c>
      <c r="E34" s="43"/>
      <c r="F34" s="43"/>
      <c r="G34" s="43"/>
      <c r="H34" s="43"/>
      <c r="I34" s="44"/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10">
        <f t="shared" si="3"/>
        <v>0</v>
      </c>
    </row>
    <row r="35" spans="2:17">
      <c r="B35" s="6">
        <v>27</v>
      </c>
      <c r="C35" s="18" t="s">
        <v>189</v>
      </c>
      <c r="D35" s="42" t="s">
        <v>162</v>
      </c>
      <c r="E35" s="43"/>
      <c r="F35" s="43"/>
      <c r="G35" s="43"/>
      <c r="H35" s="43"/>
      <c r="I35" s="44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3"/>
        <v>0</v>
      </c>
    </row>
    <row r="36" spans="2:17">
      <c r="B36" s="6">
        <f t="shared" si="1"/>
        <v>28</v>
      </c>
      <c r="C36" s="18" t="s">
        <v>190</v>
      </c>
      <c r="D36" s="42" t="s">
        <v>163</v>
      </c>
      <c r="E36" s="43"/>
      <c r="F36" s="43"/>
      <c r="G36" s="43"/>
      <c r="H36" s="43"/>
      <c r="I36" s="44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3"/>
        <v>0</v>
      </c>
    </row>
    <row r="37" spans="2:17">
      <c r="B37" s="6">
        <f t="shared" si="1"/>
        <v>29</v>
      </c>
      <c r="C37" s="18" t="s">
        <v>191</v>
      </c>
      <c r="D37" s="42" t="s">
        <v>164</v>
      </c>
      <c r="E37" s="43"/>
      <c r="F37" s="43"/>
      <c r="G37" s="43"/>
      <c r="H37" s="43"/>
      <c r="I37" s="44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3"/>
        <v>0</v>
      </c>
    </row>
    <row r="38" spans="2:17">
      <c r="B38" s="6">
        <f t="shared" si="1"/>
        <v>30</v>
      </c>
      <c r="C38" s="26" t="s">
        <v>197</v>
      </c>
      <c r="D38" s="42" t="s">
        <v>196</v>
      </c>
      <c r="E38" s="43"/>
      <c r="F38" s="43"/>
      <c r="G38" s="43"/>
      <c r="H38" s="43"/>
      <c r="I38" s="44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3"/>
        <v>0</v>
      </c>
    </row>
    <row r="39" spans="2:17">
      <c r="B39" s="6">
        <f t="shared" si="1"/>
        <v>31</v>
      </c>
      <c r="C39" s="6"/>
      <c r="D39" s="42"/>
      <c r="E39" s="43"/>
      <c r="F39" s="43"/>
      <c r="G39" s="43"/>
      <c r="H39" s="43"/>
      <c r="I39" s="44"/>
      <c r="J39" s="4"/>
      <c r="K39" s="4"/>
      <c r="L39" s="4"/>
      <c r="M39" s="4"/>
      <c r="N39" s="4"/>
      <c r="O39" s="4"/>
      <c r="P39" s="4"/>
      <c r="Q39" s="10">
        <f t="shared" si="3"/>
        <v>0</v>
      </c>
    </row>
    <row r="40" spans="2:17">
      <c r="B40" s="6">
        <f t="shared" si="1"/>
        <v>32</v>
      </c>
      <c r="C40" s="6"/>
      <c r="D40" s="42"/>
      <c r="E40" s="43"/>
      <c r="F40" s="43"/>
      <c r="G40" s="43"/>
      <c r="H40" s="43"/>
      <c r="I40" s="44"/>
      <c r="J40" s="4"/>
      <c r="K40" s="4"/>
      <c r="L40" s="4"/>
      <c r="M40" s="4"/>
      <c r="N40" s="4"/>
      <c r="O40" s="4"/>
      <c r="P40" s="4"/>
      <c r="Q40" s="10">
        <f t="shared" si="3"/>
        <v>0</v>
      </c>
    </row>
    <row r="41" spans="2:17">
      <c r="B41" s="6">
        <f t="shared" si="1"/>
        <v>33</v>
      </c>
      <c r="C41" s="6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>
      <c r="B42" s="6">
        <f t="shared" si="1"/>
        <v>34</v>
      </c>
      <c r="C42" s="6"/>
      <c r="D42" s="45"/>
      <c r="E42" s="45"/>
      <c r="F42" s="45"/>
      <c r="G42" s="45"/>
      <c r="H42" s="45"/>
      <c r="I42" s="45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>
      <c r="B43" s="6">
        <f t="shared" si="1"/>
        <v>35</v>
      </c>
      <c r="C43" s="6"/>
      <c r="D43" s="45"/>
      <c r="E43" s="45"/>
      <c r="F43" s="45"/>
      <c r="G43" s="45"/>
      <c r="H43" s="45"/>
      <c r="I43" s="45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>
      <c r="B44" s="6">
        <f t="shared" si="1"/>
        <v>36</v>
      </c>
      <c r="C44" s="6"/>
      <c r="D44" s="45"/>
      <c r="E44" s="45"/>
      <c r="F44" s="45"/>
      <c r="G44" s="45"/>
      <c r="H44" s="45"/>
      <c r="I44" s="45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>
      <c r="B45" s="6">
        <f t="shared" si="1"/>
        <v>37</v>
      </c>
      <c r="C45" s="6"/>
      <c r="D45" s="45"/>
      <c r="E45" s="45"/>
      <c r="F45" s="45"/>
      <c r="G45" s="45"/>
      <c r="H45" s="45"/>
      <c r="I45" s="45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>
      <c r="B46" s="6">
        <f t="shared" si="1"/>
        <v>38</v>
      </c>
      <c r="C46" s="6"/>
      <c r="D46" s="45"/>
      <c r="E46" s="45"/>
      <c r="F46" s="45"/>
      <c r="G46" s="45"/>
      <c r="H46" s="45"/>
      <c r="I46" s="45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>
      <c r="B47" s="6">
        <f t="shared" si="1"/>
        <v>39</v>
      </c>
      <c r="C47" s="7"/>
      <c r="D47" s="45"/>
      <c r="E47" s="45"/>
      <c r="F47" s="45"/>
      <c r="G47" s="45"/>
      <c r="H47" s="45"/>
      <c r="I47" s="45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>
      <c r="B48" s="6">
        <f t="shared" si="1"/>
        <v>40</v>
      </c>
      <c r="C48" s="7"/>
      <c r="D48" s="45"/>
      <c r="E48" s="45"/>
      <c r="F48" s="45"/>
      <c r="G48" s="45"/>
      <c r="H48" s="45"/>
      <c r="I48" s="45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>
      <c r="B49" s="6">
        <f t="shared" si="1"/>
        <v>41</v>
      </c>
      <c r="C49" s="7"/>
      <c r="D49" s="45"/>
      <c r="E49" s="45"/>
      <c r="F49" s="45"/>
      <c r="G49" s="45"/>
      <c r="H49" s="45"/>
      <c r="I49" s="45"/>
      <c r="J49" s="4"/>
      <c r="K49" s="4"/>
      <c r="L49" s="4"/>
      <c r="M49" s="4"/>
      <c r="N49" s="4"/>
      <c r="O49" s="4"/>
      <c r="P49" s="4"/>
      <c r="Q49" s="10">
        <f t="shared" si="2"/>
        <v>0</v>
      </c>
    </row>
    <row r="50" spans="2:17">
      <c r="B50" s="6">
        <f t="shared" si="1"/>
        <v>42</v>
      </c>
      <c r="C50" s="7"/>
      <c r="D50" s="45"/>
      <c r="E50" s="45"/>
      <c r="F50" s="45"/>
      <c r="G50" s="45"/>
      <c r="H50" s="45"/>
      <c r="I50" s="45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45"/>
      <c r="E51" s="45"/>
      <c r="F51" s="45"/>
      <c r="G51" s="45"/>
      <c r="H51" s="45"/>
      <c r="I51" s="45"/>
      <c r="J51" s="4"/>
      <c r="K51" s="4"/>
      <c r="L51" s="4"/>
      <c r="M51" s="4"/>
      <c r="N51" s="4"/>
      <c r="O51" s="4"/>
      <c r="P51" s="4"/>
      <c r="Q51" s="10">
        <f t="shared" ref="Q51:Q55" si="4">SUM(J51:P51)/7</f>
        <v>0</v>
      </c>
    </row>
    <row r="52" spans="2:17">
      <c r="B52" s="6">
        <f t="shared" si="1"/>
        <v>44</v>
      </c>
      <c r="C52" s="7"/>
      <c r="D52" s="45"/>
      <c r="E52" s="45"/>
      <c r="F52" s="45"/>
      <c r="G52" s="45"/>
      <c r="H52" s="45"/>
      <c r="I52" s="45"/>
      <c r="J52" s="4"/>
      <c r="K52" s="4"/>
      <c r="L52" s="4"/>
      <c r="M52" s="4"/>
      <c r="N52" s="4"/>
      <c r="O52" s="4"/>
      <c r="P52" s="4"/>
      <c r="Q52" s="10">
        <f t="shared" si="4"/>
        <v>0</v>
      </c>
    </row>
    <row r="53" spans="2:17">
      <c r="B53" s="6">
        <f t="shared" si="1"/>
        <v>45</v>
      </c>
      <c r="C53" s="7"/>
      <c r="D53" s="45"/>
      <c r="E53" s="45"/>
      <c r="F53" s="45"/>
      <c r="G53" s="45"/>
      <c r="H53" s="45"/>
      <c r="I53" s="45"/>
      <c r="J53" s="4"/>
      <c r="K53" s="4"/>
      <c r="L53" s="4"/>
      <c r="M53" s="4"/>
      <c r="N53" s="4"/>
      <c r="O53" s="4"/>
      <c r="P53" s="4"/>
      <c r="Q53" s="10">
        <f t="shared" si="4"/>
        <v>0</v>
      </c>
    </row>
    <row r="54" spans="2:17">
      <c r="B54" s="6">
        <f t="shared" si="1"/>
        <v>46</v>
      </c>
      <c r="C54" s="7"/>
      <c r="D54" s="45"/>
      <c r="E54" s="45"/>
      <c r="F54" s="45"/>
      <c r="G54" s="45"/>
      <c r="H54" s="45"/>
      <c r="I54" s="45"/>
      <c r="J54" s="4"/>
      <c r="K54" s="4"/>
      <c r="L54" s="4"/>
      <c r="M54" s="4"/>
      <c r="N54" s="4"/>
      <c r="O54" s="4"/>
      <c r="P54" s="4"/>
      <c r="Q54" s="10">
        <f t="shared" si="4"/>
        <v>0</v>
      </c>
    </row>
    <row r="55" spans="2:17">
      <c r="B55" s="6">
        <f t="shared" si="1"/>
        <v>47</v>
      </c>
      <c r="C55" s="3"/>
      <c r="D55" s="47"/>
      <c r="E55" s="48"/>
      <c r="F55" s="48"/>
      <c r="G55" s="48"/>
      <c r="H55" s="48"/>
      <c r="I55" s="49"/>
      <c r="J55" s="3"/>
      <c r="K55" s="3"/>
      <c r="L55" s="3"/>
      <c r="M55" s="3"/>
      <c r="N55" s="3"/>
      <c r="O55" s="3"/>
      <c r="P55" s="3"/>
      <c r="Q55" s="10">
        <f t="shared" si="4"/>
        <v>0</v>
      </c>
    </row>
    <row r="56" spans="2:17">
      <c r="C56" s="31"/>
      <c r="D56" s="31"/>
      <c r="E56" s="1"/>
      <c r="H56" s="34" t="s">
        <v>19</v>
      </c>
      <c r="I56" s="34"/>
      <c r="J56" s="11">
        <f>COUNTIF(J9:J55,"&gt;=70")</f>
        <v>14</v>
      </c>
      <c r="K56" s="11">
        <f t="shared" ref="K56:P56" si="5">COUNTIF(K9:K55,"&gt;=70")</f>
        <v>12</v>
      </c>
      <c r="L56" s="11">
        <f t="shared" si="5"/>
        <v>0</v>
      </c>
      <c r="M56" s="11">
        <f t="shared" si="5"/>
        <v>0</v>
      </c>
      <c r="N56" s="11">
        <f t="shared" si="5"/>
        <v>0</v>
      </c>
      <c r="O56" s="11">
        <f t="shared" si="5"/>
        <v>0</v>
      </c>
      <c r="P56" s="11">
        <f t="shared" si="5"/>
        <v>0</v>
      </c>
      <c r="Q56" s="15">
        <f t="shared" ref="Q56" si="6">COUNTIF(Q9:Q50,"&gt;=70")</f>
        <v>0</v>
      </c>
    </row>
    <row r="57" spans="2:17">
      <c r="C57" s="31"/>
      <c r="D57" s="31"/>
      <c r="E57" s="8"/>
      <c r="H57" s="35" t="s">
        <v>20</v>
      </c>
      <c r="I57" s="35"/>
      <c r="J57" s="12">
        <f>COUNTIF(J9:J55,"&lt;70")</f>
        <v>16</v>
      </c>
      <c r="K57" s="12">
        <f t="shared" ref="K57:Q57" si="7">COUNTIF(K9:K55,"&lt;70")</f>
        <v>18</v>
      </c>
      <c r="L57" s="12">
        <f t="shared" si="7"/>
        <v>30</v>
      </c>
      <c r="M57" s="12">
        <f t="shared" si="7"/>
        <v>30</v>
      </c>
      <c r="N57" s="12">
        <f t="shared" si="7"/>
        <v>30</v>
      </c>
      <c r="O57" s="12">
        <f t="shared" si="7"/>
        <v>30</v>
      </c>
      <c r="P57" s="12">
        <f t="shared" si="7"/>
        <v>30</v>
      </c>
      <c r="Q57" s="12">
        <f t="shared" si="7"/>
        <v>47</v>
      </c>
    </row>
    <row r="58" spans="2:17">
      <c r="C58" s="31"/>
      <c r="D58" s="31"/>
      <c r="E58" s="31"/>
      <c r="H58" s="35" t="s">
        <v>21</v>
      </c>
      <c r="I58" s="35"/>
      <c r="J58" s="12">
        <f>COUNT(J9:J55)</f>
        <v>30</v>
      </c>
      <c r="K58" s="12">
        <f t="shared" ref="K58:Q58" si="8">COUNT(K9:K55)</f>
        <v>30</v>
      </c>
      <c r="L58" s="12">
        <f t="shared" si="8"/>
        <v>30</v>
      </c>
      <c r="M58" s="12">
        <f t="shared" si="8"/>
        <v>30</v>
      </c>
      <c r="N58" s="12">
        <f t="shared" si="8"/>
        <v>30</v>
      </c>
      <c r="O58" s="12">
        <f t="shared" si="8"/>
        <v>30</v>
      </c>
      <c r="P58" s="12">
        <f t="shared" si="8"/>
        <v>30</v>
      </c>
      <c r="Q58" s="12">
        <f t="shared" si="8"/>
        <v>47</v>
      </c>
    </row>
    <row r="59" spans="2:17">
      <c r="C59" s="31"/>
      <c r="D59" s="31"/>
      <c r="E59" s="1"/>
      <c r="H59" s="36" t="s">
        <v>16</v>
      </c>
      <c r="I59" s="36"/>
      <c r="J59" s="13">
        <f>J56/J58</f>
        <v>0.46666666666666667</v>
      </c>
      <c r="K59" s="14">
        <f t="shared" ref="K59:Q59" si="9">K56/K58</f>
        <v>0.4</v>
      </c>
      <c r="L59" s="14">
        <f t="shared" si="9"/>
        <v>0</v>
      </c>
      <c r="M59" s="14">
        <f t="shared" si="9"/>
        <v>0</v>
      </c>
      <c r="N59" s="14">
        <f t="shared" si="9"/>
        <v>0</v>
      </c>
      <c r="O59" s="14">
        <f t="shared" si="9"/>
        <v>0</v>
      </c>
      <c r="P59" s="14">
        <f t="shared" si="9"/>
        <v>0</v>
      </c>
      <c r="Q59" s="14">
        <f t="shared" si="9"/>
        <v>0</v>
      </c>
    </row>
    <row r="60" spans="2:17">
      <c r="C60" s="31"/>
      <c r="D60" s="31"/>
      <c r="E60" s="1"/>
      <c r="H60" s="36" t="s">
        <v>17</v>
      </c>
      <c r="I60" s="36"/>
      <c r="J60" s="13">
        <f>J57/J58</f>
        <v>0.53333333333333333</v>
      </c>
      <c r="K60" s="13">
        <f t="shared" ref="K60:Q60" si="10">K57/K58</f>
        <v>0.6</v>
      </c>
      <c r="L60" s="14">
        <f t="shared" si="10"/>
        <v>1</v>
      </c>
      <c r="M60" s="14">
        <f t="shared" si="10"/>
        <v>1</v>
      </c>
      <c r="N60" s="14">
        <f t="shared" si="10"/>
        <v>1</v>
      </c>
      <c r="O60" s="14">
        <f t="shared" si="10"/>
        <v>1</v>
      </c>
      <c r="P60" s="14">
        <f t="shared" si="10"/>
        <v>1</v>
      </c>
      <c r="Q60" s="14">
        <f t="shared" si="10"/>
        <v>1</v>
      </c>
    </row>
    <row r="61" spans="2:17">
      <c r="C61" s="31"/>
      <c r="D61" s="31"/>
      <c r="E61" s="8"/>
    </row>
    <row r="62" spans="2:17">
      <c r="C62" s="1"/>
      <c r="D62" s="1"/>
      <c r="E62" s="8"/>
    </row>
    <row r="63" spans="2:17">
      <c r="J63" s="37"/>
      <c r="K63" s="37"/>
      <c r="L63" s="37"/>
      <c r="M63" s="37"/>
      <c r="N63" s="37"/>
      <c r="O63" s="37"/>
      <c r="P63" s="37"/>
    </row>
    <row r="64" spans="2:17">
      <c r="J64" s="30" t="s">
        <v>18</v>
      </c>
      <c r="K64" s="30"/>
      <c r="L64" s="30"/>
      <c r="M64" s="30"/>
      <c r="N64" s="30"/>
      <c r="O64" s="30"/>
      <c r="P64" s="30"/>
    </row>
  </sheetData>
  <mergeCells count="69">
    <mergeCell ref="D35:I35"/>
    <mergeCell ref="D21:I21"/>
    <mergeCell ref="D40:I40"/>
    <mergeCell ref="D39:I39"/>
    <mergeCell ref="D38:I38"/>
    <mergeCell ref="D37:I37"/>
    <mergeCell ref="D36:I36"/>
    <mergeCell ref="D22:I22"/>
    <mergeCell ref="D23:I23"/>
    <mergeCell ref="D24:I24"/>
    <mergeCell ref="D25:I25"/>
    <mergeCell ref="D26:I26"/>
    <mergeCell ref="D27:I27"/>
    <mergeCell ref="D30:I30"/>
    <mergeCell ref="D34:I34"/>
    <mergeCell ref="C56:D56"/>
    <mergeCell ref="D51:I51"/>
    <mergeCell ref="D52:I52"/>
    <mergeCell ref="D53:I53"/>
    <mergeCell ref="D54:I54"/>
    <mergeCell ref="D55:I55"/>
    <mergeCell ref="D50:I50"/>
    <mergeCell ref="D46:I46"/>
    <mergeCell ref="B2:P2"/>
    <mergeCell ref="D47:I47"/>
    <mergeCell ref="D48:I48"/>
    <mergeCell ref="D49:I49"/>
    <mergeCell ref="D28:I28"/>
    <mergeCell ref="D29:I29"/>
    <mergeCell ref="D31:I31"/>
    <mergeCell ref="D32:I32"/>
    <mergeCell ref="D41:I41"/>
    <mergeCell ref="D42:I42"/>
    <mergeCell ref="D43:I43"/>
    <mergeCell ref="D44:I44"/>
    <mergeCell ref="D45:I45"/>
    <mergeCell ref="D33:I33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4:P64"/>
    <mergeCell ref="C57:D57"/>
    <mergeCell ref="I6:J6"/>
    <mergeCell ref="K6:P6"/>
    <mergeCell ref="C3:P3"/>
    <mergeCell ref="C60:D60"/>
    <mergeCell ref="C61:D61"/>
    <mergeCell ref="C59:D59"/>
    <mergeCell ref="C58:E58"/>
    <mergeCell ref="H56:I56"/>
    <mergeCell ref="H57:I57"/>
    <mergeCell ref="H58:I58"/>
    <mergeCell ref="H59:I59"/>
    <mergeCell ref="H60:I60"/>
    <mergeCell ref="J63:P63"/>
    <mergeCell ref="D4:G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Q9:Q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62"/>
  <sheetViews>
    <sheetView zoomScale="70" zoomScaleNormal="70" workbookViewId="0">
      <selection activeCell="T10" sqref="T10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46" t="s">
        <v>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</row>
    <row r="3" spans="2:20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20">
      <c r="C4" t="s">
        <v>0</v>
      </c>
      <c r="D4" s="38" t="s">
        <v>27</v>
      </c>
      <c r="E4" s="38"/>
      <c r="F4" s="38"/>
      <c r="G4" s="38"/>
      <c r="I4" t="s">
        <v>1</v>
      </c>
      <c r="J4" s="39" t="s">
        <v>26</v>
      </c>
      <c r="K4" s="39"/>
      <c r="M4" t="s">
        <v>2</v>
      </c>
      <c r="N4" s="40">
        <v>45957</v>
      </c>
      <c r="O4" s="40"/>
    </row>
    <row r="5" spans="2:20" ht="6.75" customHeight="1">
      <c r="D5" s="5"/>
      <c r="E5" s="5"/>
      <c r="F5" s="5"/>
      <c r="G5" s="5"/>
    </row>
    <row r="6" spans="2:20">
      <c r="C6" t="s">
        <v>3</v>
      </c>
      <c r="D6" s="39" t="s">
        <v>34</v>
      </c>
      <c r="E6" s="39"/>
      <c r="F6" s="39"/>
      <c r="G6" s="39"/>
      <c r="I6" s="31" t="s">
        <v>22</v>
      </c>
      <c r="J6" s="31"/>
      <c r="K6" s="32" t="s">
        <v>24</v>
      </c>
      <c r="L6" s="32"/>
      <c r="M6" s="32"/>
      <c r="N6" s="32"/>
      <c r="O6" s="32"/>
      <c r="P6" s="32"/>
    </row>
    <row r="7" spans="2:20" ht="11.25" customHeight="1"/>
    <row r="8" spans="2:20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s="18" t="s">
        <v>165</v>
      </c>
      <c r="D9" s="42" t="s">
        <v>138</v>
      </c>
      <c r="E9" s="43"/>
      <c r="F9" s="43"/>
      <c r="G9" s="43"/>
      <c r="H9" s="43"/>
      <c r="I9" s="44"/>
      <c r="J9" s="4">
        <v>79</v>
      </c>
      <c r="K9" s="4">
        <v>0</v>
      </c>
      <c r="L9" s="4">
        <v>0</v>
      </c>
      <c r="M9" s="4">
        <v>0</v>
      </c>
      <c r="N9" s="19">
        <v>0</v>
      </c>
      <c r="O9" s="4">
        <v>0</v>
      </c>
      <c r="P9" s="4">
        <v>0</v>
      </c>
      <c r="Q9" s="10">
        <f>SUM(J9:M9)/4</f>
        <v>19.75</v>
      </c>
      <c r="T9">
        <f>SUM(J9:J38)/30</f>
        <v>62.833333333333336</v>
      </c>
    </row>
    <row r="10" spans="2:20">
      <c r="B10" s="6">
        <f>B9+1</f>
        <v>2</v>
      </c>
      <c r="C10" s="18" t="s">
        <v>166</v>
      </c>
      <c r="D10" s="42" t="s">
        <v>139</v>
      </c>
      <c r="E10" s="43"/>
      <c r="F10" s="43"/>
      <c r="G10" s="43"/>
      <c r="H10" s="43"/>
      <c r="I10" s="44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8" si="0">SUM(J10:M10)/4</f>
        <v>22.5</v>
      </c>
    </row>
    <row r="11" spans="2:20">
      <c r="B11" s="6">
        <f t="shared" ref="B11:B53" si="1">B10+1</f>
        <v>3</v>
      </c>
      <c r="C11" s="18" t="s">
        <v>167</v>
      </c>
      <c r="D11" s="42" t="s">
        <v>140</v>
      </c>
      <c r="E11" s="43"/>
      <c r="F11" s="43"/>
      <c r="G11" s="43"/>
      <c r="H11" s="43"/>
      <c r="I11" s="44"/>
      <c r="J11" s="4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22.25</v>
      </c>
    </row>
    <row r="12" spans="2:20">
      <c r="B12" s="6">
        <f t="shared" si="1"/>
        <v>4</v>
      </c>
      <c r="C12" s="18" t="s">
        <v>168</v>
      </c>
      <c r="D12" s="42" t="s">
        <v>141</v>
      </c>
      <c r="E12" s="43"/>
      <c r="F12" s="43"/>
      <c r="G12" s="43"/>
      <c r="H12" s="43"/>
      <c r="I12" s="4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20">
      <c r="B13" s="6">
        <f t="shared" si="1"/>
        <v>5</v>
      </c>
      <c r="C13" s="18" t="s">
        <v>169</v>
      </c>
      <c r="D13" s="42" t="s">
        <v>142</v>
      </c>
      <c r="E13" s="43"/>
      <c r="F13" s="43"/>
      <c r="G13" s="43"/>
      <c r="H13" s="43"/>
      <c r="I13" s="44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20">
      <c r="B14" s="6">
        <f t="shared" si="1"/>
        <v>6</v>
      </c>
      <c r="C14" s="24" t="s">
        <v>170</v>
      </c>
      <c r="D14" s="42" t="s">
        <v>143</v>
      </c>
      <c r="E14" s="43"/>
      <c r="F14" s="43"/>
      <c r="G14" s="43"/>
      <c r="H14" s="43"/>
      <c r="I14" s="44"/>
      <c r="J14" s="4">
        <v>84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21</v>
      </c>
    </row>
    <row r="15" spans="2:20">
      <c r="B15" s="6">
        <f t="shared" si="1"/>
        <v>7</v>
      </c>
      <c r="C15" s="18" t="s">
        <v>171</v>
      </c>
      <c r="D15" s="42" t="s">
        <v>144</v>
      </c>
      <c r="E15" s="43"/>
      <c r="F15" s="43"/>
      <c r="G15" s="43"/>
      <c r="H15" s="43"/>
      <c r="I15" s="44"/>
      <c r="J15" s="4">
        <v>85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21.25</v>
      </c>
    </row>
    <row r="16" spans="2:20">
      <c r="B16" s="6">
        <f t="shared" si="1"/>
        <v>8</v>
      </c>
      <c r="C16" s="18" t="s">
        <v>172</v>
      </c>
      <c r="D16" s="42" t="s">
        <v>145</v>
      </c>
      <c r="E16" s="43"/>
      <c r="F16" s="43"/>
      <c r="G16" s="43"/>
      <c r="H16" s="43"/>
      <c r="I16" s="44"/>
      <c r="J16" s="4">
        <v>82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20.5</v>
      </c>
    </row>
    <row r="17" spans="2:17">
      <c r="B17" s="6">
        <f t="shared" si="1"/>
        <v>9</v>
      </c>
      <c r="C17" s="18" t="s">
        <v>173</v>
      </c>
      <c r="D17" s="42" t="s">
        <v>146</v>
      </c>
      <c r="E17" s="43"/>
      <c r="F17" s="43"/>
      <c r="G17" s="43"/>
      <c r="H17" s="43"/>
      <c r="I17" s="44"/>
      <c r="J17" s="4">
        <v>77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19.25</v>
      </c>
    </row>
    <row r="18" spans="2:17">
      <c r="B18" s="6">
        <f t="shared" si="1"/>
        <v>10</v>
      </c>
      <c r="C18" s="18" t="s">
        <v>174</v>
      </c>
      <c r="D18" s="42" t="s">
        <v>147</v>
      </c>
      <c r="E18" s="43"/>
      <c r="F18" s="43"/>
      <c r="G18" s="43"/>
      <c r="H18" s="43"/>
      <c r="I18" s="44"/>
      <c r="J18" s="4">
        <v>84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21</v>
      </c>
    </row>
    <row r="19" spans="2:17">
      <c r="B19" s="6">
        <f t="shared" si="1"/>
        <v>11</v>
      </c>
      <c r="C19" s="18" t="s">
        <v>175</v>
      </c>
      <c r="D19" s="42" t="s">
        <v>148</v>
      </c>
      <c r="E19" s="43"/>
      <c r="F19" s="43"/>
      <c r="G19" s="43"/>
      <c r="H19" s="43"/>
      <c r="I19" s="44"/>
      <c r="J19" s="4">
        <v>98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24.5</v>
      </c>
    </row>
    <row r="20" spans="2:17">
      <c r="B20" s="6">
        <f t="shared" si="1"/>
        <v>12</v>
      </c>
      <c r="C20" s="18" t="s">
        <v>176</v>
      </c>
      <c r="D20" s="42" t="s">
        <v>149</v>
      </c>
      <c r="E20" s="43"/>
      <c r="F20" s="43"/>
      <c r="G20" s="43"/>
      <c r="H20" s="43"/>
      <c r="I20" s="44"/>
      <c r="J20" s="4">
        <v>77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19.25</v>
      </c>
    </row>
    <row r="21" spans="2:17">
      <c r="B21" s="6">
        <f t="shared" si="1"/>
        <v>13</v>
      </c>
      <c r="C21" s="18" t="s">
        <v>177</v>
      </c>
      <c r="D21" s="42" t="s">
        <v>150</v>
      </c>
      <c r="E21" s="43"/>
      <c r="F21" s="43"/>
      <c r="G21" s="43"/>
      <c r="H21" s="43"/>
      <c r="I21" s="44"/>
      <c r="J21" s="4">
        <v>84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21</v>
      </c>
    </row>
    <row r="22" spans="2:17">
      <c r="B22" s="6">
        <f t="shared" si="1"/>
        <v>14</v>
      </c>
      <c r="C22" s="18" t="s">
        <v>178</v>
      </c>
      <c r="D22" s="42" t="s">
        <v>151</v>
      </c>
      <c r="E22" s="43"/>
      <c r="F22" s="43"/>
      <c r="G22" s="43"/>
      <c r="H22" s="43"/>
      <c r="I22" s="44"/>
      <c r="J22" s="4">
        <v>89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22.25</v>
      </c>
    </row>
    <row r="23" spans="2:17">
      <c r="B23" s="6">
        <f t="shared" si="1"/>
        <v>15</v>
      </c>
      <c r="C23" s="18" t="s">
        <v>179</v>
      </c>
      <c r="D23" s="42" t="s">
        <v>152</v>
      </c>
      <c r="E23" s="43"/>
      <c r="F23" s="43"/>
      <c r="G23" s="43"/>
      <c r="H23" s="43"/>
      <c r="I23" s="44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>
      <c r="B24" s="6">
        <f t="shared" si="1"/>
        <v>16</v>
      </c>
      <c r="C24" s="18" t="s">
        <v>180</v>
      </c>
      <c r="D24" s="45" t="s">
        <v>153</v>
      </c>
      <c r="E24" s="45"/>
      <c r="F24" s="45"/>
      <c r="G24" s="45"/>
      <c r="H24" s="45"/>
      <c r="I24" s="45"/>
      <c r="J24" s="4">
        <v>86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21.5</v>
      </c>
    </row>
    <row r="25" spans="2:17">
      <c r="B25" s="6">
        <f t="shared" si="1"/>
        <v>17</v>
      </c>
      <c r="C25" s="18" t="s">
        <v>181</v>
      </c>
      <c r="D25" s="45" t="s">
        <v>154</v>
      </c>
      <c r="E25" s="45"/>
      <c r="F25" s="45"/>
      <c r="G25" s="45"/>
      <c r="H25" s="45"/>
      <c r="I25" s="45"/>
      <c r="J25" s="4">
        <v>83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20.75</v>
      </c>
    </row>
    <row r="26" spans="2:17">
      <c r="B26" s="6">
        <f t="shared" si="1"/>
        <v>18</v>
      </c>
      <c r="C26" s="18" t="s">
        <v>182</v>
      </c>
      <c r="D26" s="45" t="s">
        <v>155</v>
      </c>
      <c r="E26" s="45"/>
      <c r="F26" s="45"/>
      <c r="G26" s="45"/>
      <c r="H26" s="45"/>
      <c r="I26" s="45"/>
      <c r="J26" s="4">
        <v>93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23.25</v>
      </c>
    </row>
    <row r="27" spans="2:17">
      <c r="B27" s="6">
        <f t="shared" si="1"/>
        <v>19</v>
      </c>
      <c r="C27" s="18" t="s">
        <v>183</v>
      </c>
      <c r="D27" s="45" t="s">
        <v>156</v>
      </c>
      <c r="E27" s="45"/>
      <c r="F27" s="45"/>
      <c r="G27" s="45"/>
      <c r="H27" s="45"/>
      <c r="I27" s="45"/>
      <c r="J27" s="4">
        <v>85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21.25</v>
      </c>
    </row>
    <row r="28" spans="2:17">
      <c r="B28" s="6">
        <f t="shared" si="1"/>
        <v>20</v>
      </c>
      <c r="C28" s="18" t="s">
        <v>184</v>
      </c>
      <c r="D28" s="45" t="s">
        <v>157</v>
      </c>
      <c r="E28" s="45"/>
      <c r="F28" s="45"/>
      <c r="G28" s="45"/>
      <c r="H28" s="45"/>
      <c r="I28" s="45"/>
      <c r="J28" s="4">
        <v>89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22.25</v>
      </c>
    </row>
    <row r="29" spans="2:17">
      <c r="B29" s="26">
        <f t="shared" si="1"/>
        <v>21</v>
      </c>
      <c r="C29" s="18" t="s">
        <v>185</v>
      </c>
      <c r="D29" s="45" t="s">
        <v>158</v>
      </c>
      <c r="E29" s="45"/>
      <c r="F29" s="45"/>
      <c r="G29" s="45"/>
      <c r="H29" s="45"/>
      <c r="I29" s="45"/>
      <c r="J29" s="4">
        <v>78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19.5</v>
      </c>
    </row>
    <row r="30" spans="2:17">
      <c r="B30" s="26">
        <v>22</v>
      </c>
      <c r="C30" s="18" t="s">
        <v>193</v>
      </c>
      <c r="D30" s="42" t="s">
        <v>192</v>
      </c>
      <c r="E30" s="43"/>
      <c r="F30" s="43"/>
      <c r="G30" s="43"/>
      <c r="H30" s="43"/>
      <c r="I30" s="44"/>
      <c r="J30" s="4">
        <v>93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23.25</v>
      </c>
    </row>
    <row r="31" spans="2:17">
      <c r="B31" s="26">
        <v>23</v>
      </c>
      <c r="C31" s="18" t="s">
        <v>186</v>
      </c>
      <c r="D31" s="45" t="s">
        <v>159</v>
      </c>
      <c r="E31" s="45"/>
      <c r="F31" s="45"/>
      <c r="G31" s="45"/>
      <c r="H31" s="45"/>
      <c r="I31" s="45"/>
      <c r="J31" s="4">
        <v>89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22.25</v>
      </c>
    </row>
    <row r="32" spans="2:17">
      <c r="B32" s="26">
        <f t="shared" si="1"/>
        <v>24</v>
      </c>
      <c r="C32" s="18" t="s">
        <v>187</v>
      </c>
      <c r="D32" s="42" t="s">
        <v>160</v>
      </c>
      <c r="E32" s="43"/>
      <c r="F32" s="43"/>
      <c r="G32" s="43"/>
      <c r="H32" s="43"/>
      <c r="I32" s="44"/>
      <c r="J32" s="4">
        <v>87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21.75</v>
      </c>
    </row>
    <row r="33" spans="2:17">
      <c r="B33" s="26">
        <f t="shared" si="1"/>
        <v>25</v>
      </c>
      <c r="C33" s="18" t="s">
        <v>188</v>
      </c>
      <c r="D33" s="42" t="s">
        <v>161</v>
      </c>
      <c r="E33" s="43"/>
      <c r="F33" s="43"/>
      <c r="G33" s="43"/>
      <c r="H33" s="43"/>
      <c r="I33" s="44"/>
      <c r="J33" s="4">
        <v>84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21</v>
      </c>
    </row>
    <row r="34" spans="2:17">
      <c r="B34" s="26">
        <v>26</v>
      </c>
      <c r="C34" s="18" t="s">
        <v>195</v>
      </c>
      <c r="D34" s="42" t="s">
        <v>194</v>
      </c>
      <c r="E34" s="43"/>
      <c r="F34" s="43"/>
      <c r="G34" s="43"/>
      <c r="H34" s="43"/>
      <c r="I34" s="4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>
      <c r="B35" s="26">
        <v>27</v>
      </c>
      <c r="C35" s="18" t="s">
        <v>189</v>
      </c>
      <c r="D35" s="42" t="s">
        <v>162</v>
      </c>
      <c r="E35" s="43"/>
      <c r="F35" s="43"/>
      <c r="G35" s="43"/>
      <c r="H35" s="43"/>
      <c r="I35" s="44"/>
      <c r="J35" s="4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10">
        <f t="shared" si="0"/>
        <v>0</v>
      </c>
    </row>
    <row r="36" spans="2:17">
      <c r="B36" s="26">
        <f t="shared" si="1"/>
        <v>28</v>
      </c>
      <c r="C36" s="18" t="s">
        <v>190</v>
      </c>
      <c r="D36" s="42" t="s">
        <v>163</v>
      </c>
      <c r="E36" s="43"/>
      <c r="F36" s="43"/>
      <c r="G36" s="43"/>
      <c r="H36" s="43"/>
      <c r="I36" s="44"/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10">
        <f t="shared" si="0"/>
        <v>0</v>
      </c>
    </row>
    <row r="37" spans="2:17">
      <c r="B37" s="26">
        <f t="shared" si="1"/>
        <v>29</v>
      </c>
      <c r="C37" s="18" t="s">
        <v>191</v>
      </c>
      <c r="D37" s="42" t="s">
        <v>164</v>
      </c>
      <c r="E37" s="43"/>
      <c r="F37" s="43"/>
      <c r="G37" s="43"/>
      <c r="H37" s="43"/>
      <c r="I37" s="44"/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10">
        <f t="shared" si="0"/>
        <v>0</v>
      </c>
    </row>
    <row r="38" spans="2:17">
      <c r="B38" s="26">
        <f t="shared" si="1"/>
        <v>30</v>
      </c>
      <c r="C38" s="26" t="s">
        <v>197</v>
      </c>
      <c r="D38" s="42" t="s">
        <v>196</v>
      </c>
      <c r="E38" s="43"/>
      <c r="F38" s="43"/>
      <c r="G38" s="43"/>
      <c r="H38" s="43"/>
      <c r="I38" s="44"/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10">
        <f t="shared" si="0"/>
        <v>0</v>
      </c>
    </row>
    <row r="39" spans="2:17">
      <c r="B39" s="6">
        <f t="shared" si="1"/>
        <v>31</v>
      </c>
      <c r="C39" s="6"/>
      <c r="D39" s="45"/>
      <c r="E39" s="45"/>
      <c r="F39" s="45"/>
      <c r="G39" s="45"/>
      <c r="H39" s="45"/>
      <c r="I39" s="45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45"/>
      <c r="E40" s="45"/>
      <c r="F40" s="45"/>
      <c r="G40" s="45"/>
      <c r="H40" s="45"/>
      <c r="I40" s="45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45"/>
      <c r="E42" s="45"/>
      <c r="F42" s="45"/>
      <c r="G42" s="45"/>
      <c r="H42" s="45"/>
      <c r="I42" s="45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45"/>
      <c r="E43" s="45"/>
      <c r="F43" s="45"/>
      <c r="G43" s="45"/>
      <c r="H43" s="45"/>
      <c r="I43" s="45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45"/>
      <c r="E44" s="45"/>
      <c r="F44" s="45"/>
      <c r="G44" s="45"/>
      <c r="H44" s="45"/>
      <c r="I44" s="45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45"/>
      <c r="E45" s="45"/>
      <c r="F45" s="45"/>
      <c r="G45" s="45"/>
      <c r="H45" s="45"/>
      <c r="I45" s="45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45"/>
      <c r="E46" s="45"/>
      <c r="F46" s="45"/>
      <c r="G46" s="45"/>
      <c r="H46" s="45"/>
      <c r="I46" s="45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45"/>
      <c r="E47" s="45"/>
      <c r="F47" s="45"/>
      <c r="G47" s="45"/>
      <c r="H47" s="45"/>
      <c r="I47" s="45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45"/>
      <c r="E48" s="45"/>
      <c r="F48" s="45"/>
      <c r="G48" s="45"/>
      <c r="H48" s="45"/>
      <c r="I48" s="45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45"/>
      <c r="E49" s="45"/>
      <c r="F49" s="45"/>
      <c r="G49" s="45"/>
      <c r="H49" s="45"/>
      <c r="I49" s="45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45"/>
      <c r="E50" s="45"/>
      <c r="F50" s="45"/>
      <c r="G50" s="45"/>
      <c r="H50" s="45"/>
      <c r="I50" s="45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45"/>
      <c r="E51" s="45"/>
      <c r="F51" s="45"/>
      <c r="G51" s="45"/>
      <c r="H51" s="45"/>
      <c r="I51" s="45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45"/>
      <c r="E52" s="45"/>
      <c r="F52" s="45"/>
      <c r="G52" s="45"/>
      <c r="H52" s="45"/>
      <c r="I52" s="45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47"/>
      <c r="E53" s="48"/>
      <c r="F53" s="48"/>
      <c r="G53" s="48"/>
      <c r="H53" s="48"/>
      <c r="I53" s="49"/>
      <c r="J53" s="3"/>
      <c r="K53" s="3"/>
      <c r="L53" s="3"/>
      <c r="M53" s="3"/>
      <c r="N53" s="3"/>
      <c r="O53" s="3"/>
      <c r="P53" s="3"/>
      <c r="Q53" s="10"/>
    </row>
    <row r="54" spans="2:17">
      <c r="C54" s="31"/>
      <c r="D54" s="31"/>
      <c r="E54" s="1"/>
      <c r="H54" s="34" t="s">
        <v>19</v>
      </c>
      <c r="I54" s="34"/>
      <c r="J54" s="11">
        <f>COUNTIF(J9:J53,"&gt;=70")</f>
        <v>22</v>
      </c>
      <c r="K54" s="11">
        <f>COUNTIF(K9:K53,"&gt;=70")</f>
        <v>0</v>
      </c>
      <c r="L54" s="11">
        <f t="shared" ref="L54:P54" si="2">COUNTIF(L9:L53,"&gt;=70")</f>
        <v>0</v>
      </c>
      <c r="M54" s="11">
        <f t="shared" si="2"/>
        <v>0</v>
      </c>
      <c r="N54" s="11">
        <f>COUNTIF(N10:N53,"&gt;=70")</f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31"/>
      <c r="D55" s="31"/>
      <c r="E55" s="8"/>
      <c r="H55" s="35" t="s">
        <v>20</v>
      </c>
      <c r="I55" s="35"/>
      <c r="J55" s="12">
        <f>COUNTIF(J9:J53,"&lt;70")</f>
        <v>8</v>
      </c>
      <c r="K55" s="12">
        <f>COUNTIF(K9:K53,"&lt;70")</f>
        <v>30</v>
      </c>
      <c r="L55" s="12">
        <f t="shared" ref="L55:Q55" si="4">COUNTIF(L9:L53,"&lt;70")</f>
        <v>30</v>
      </c>
      <c r="M55" s="12">
        <f t="shared" si="4"/>
        <v>30</v>
      </c>
      <c r="N55" s="12">
        <f>COUNTIF(N10:N53,"&lt;70")</f>
        <v>29</v>
      </c>
      <c r="O55" s="12">
        <f t="shared" si="4"/>
        <v>30</v>
      </c>
      <c r="P55" s="12">
        <f t="shared" si="4"/>
        <v>30</v>
      </c>
      <c r="Q55" s="12">
        <f t="shared" si="4"/>
        <v>30</v>
      </c>
    </row>
    <row r="56" spans="2:17">
      <c r="C56" s="31"/>
      <c r="D56" s="31"/>
      <c r="E56" s="31"/>
      <c r="H56" s="35" t="s">
        <v>21</v>
      </c>
      <c r="I56" s="35"/>
      <c r="J56" s="12">
        <f>COUNT(J9:J53)</f>
        <v>30</v>
      </c>
      <c r="K56" s="12">
        <f>COUNT(K9:K53)</f>
        <v>30</v>
      </c>
      <c r="L56" s="12">
        <f t="shared" ref="L56:Q56" si="5">COUNT(L9:L53)</f>
        <v>30</v>
      </c>
      <c r="M56" s="12">
        <f t="shared" si="5"/>
        <v>30</v>
      </c>
      <c r="N56" s="12">
        <f>COUNT(N10:N53)</f>
        <v>29</v>
      </c>
      <c r="O56" s="12">
        <f t="shared" si="5"/>
        <v>30</v>
      </c>
      <c r="P56" s="12">
        <f t="shared" si="5"/>
        <v>30</v>
      </c>
      <c r="Q56" s="12">
        <f t="shared" si="5"/>
        <v>30</v>
      </c>
    </row>
    <row r="57" spans="2:17">
      <c r="C57" s="31"/>
      <c r="D57" s="31"/>
      <c r="E57" s="1"/>
      <c r="H57" s="36" t="s">
        <v>16</v>
      </c>
      <c r="I57" s="36"/>
      <c r="J57" s="13">
        <f>J54/J56</f>
        <v>0.73333333333333328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31"/>
      <c r="D58" s="31"/>
      <c r="E58" s="1"/>
      <c r="H58" s="36" t="s">
        <v>17</v>
      </c>
      <c r="I58" s="36"/>
      <c r="J58" s="13">
        <f>J55/J56</f>
        <v>0.26666666666666666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31"/>
      <c r="D59" s="31"/>
      <c r="E59" s="8"/>
    </row>
    <row r="60" spans="2:17">
      <c r="C60" s="1"/>
      <c r="D60" s="1"/>
      <c r="E60" s="8"/>
    </row>
    <row r="61" spans="2:17">
      <c r="J61" s="37"/>
      <c r="K61" s="37"/>
      <c r="L61" s="37"/>
      <c r="M61" s="37"/>
      <c r="N61" s="37"/>
      <c r="O61" s="37"/>
      <c r="P61" s="37"/>
    </row>
    <row r="62" spans="2:17">
      <c r="J62" s="30" t="s">
        <v>18</v>
      </c>
      <c r="K62" s="30"/>
      <c r="L62" s="30"/>
      <c r="M62" s="30"/>
      <c r="N62" s="30"/>
      <c r="O62" s="30"/>
      <c r="P62" s="3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63"/>
  <sheetViews>
    <sheetView zoomScale="50" zoomScaleNormal="50" workbookViewId="0">
      <selection activeCell="S57" sqref="S57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46" t="s">
        <v>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</row>
    <row r="3" spans="2:20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20">
      <c r="C4" t="s">
        <v>0</v>
      </c>
      <c r="D4" s="38" t="s">
        <v>30</v>
      </c>
      <c r="E4" s="38"/>
      <c r="F4" s="38"/>
      <c r="G4" s="38"/>
      <c r="I4" t="s">
        <v>1</v>
      </c>
      <c r="J4" s="39" t="s">
        <v>31</v>
      </c>
      <c r="K4" s="39"/>
      <c r="M4" t="s">
        <v>2</v>
      </c>
      <c r="N4" s="40" t="s">
        <v>198</v>
      </c>
      <c r="O4" s="40"/>
    </row>
    <row r="5" spans="2:20" ht="6.75" customHeight="1">
      <c r="D5" s="5"/>
      <c r="E5" s="5"/>
      <c r="F5" s="5"/>
      <c r="G5" s="5"/>
    </row>
    <row r="6" spans="2:20">
      <c r="C6" t="s">
        <v>3</v>
      </c>
      <c r="D6" s="39" t="s">
        <v>95</v>
      </c>
      <c r="E6" s="39"/>
      <c r="F6" s="39"/>
      <c r="G6" s="39"/>
      <c r="I6" s="31" t="s">
        <v>22</v>
      </c>
      <c r="J6" s="31"/>
      <c r="K6" s="32" t="s">
        <v>24</v>
      </c>
      <c r="L6" s="32"/>
      <c r="M6" s="32"/>
      <c r="N6" s="32"/>
      <c r="O6" s="32"/>
      <c r="P6" s="32"/>
    </row>
    <row r="7" spans="2:20" ht="11.25" customHeight="1"/>
    <row r="8" spans="2:20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4">
        <v>1</v>
      </c>
      <c r="C9" s="22" t="s">
        <v>96</v>
      </c>
      <c r="D9" s="42" t="s">
        <v>97</v>
      </c>
      <c r="E9" s="48"/>
      <c r="F9" s="48"/>
      <c r="G9" s="48"/>
      <c r="H9" s="48"/>
      <c r="I9" s="49"/>
      <c r="J9" s="4">
        <v>93</v>
      </c>
      <c r="K9" s="4">
        <v>72</v>
      </c>
      <c r="L9" s="4">
        <v>89</v>
      </c>
      <c r="M9" s="4">
        <v>0</v>
      </c>
      <c r="N9" s="4">
        <v>0</v>
      </c>
      <c r="O9" s="4">
        <v>0</v>
      </c>
      <c r="P9" s="4">
        <v>0</v>
      </c>
      <c r="Q9" s="10">
        <f>SUM(J9:O9)/6</f>
        <v>42.333333333333336</v>
      </c>
      <c r="T9">
        <f>SUM(L9:L29)/21</f>
        <v>84.523809523809518</v>
      </c>
    </row>
    <row r="10" spans="2:20">
      <c r="B10" s="4">
        <v>2</v>
      </c>
      <c r="C10" s="16" t="s">
        <v>118</v>
      </c>
      <c r="D10" s="42" t="s">
        <v>98</v>
      </c>
      <c r="E10" s="43"/>
      <c r="F10" s="43"/>
      <c r="G10" s="43"/>
      <c r="H10" s="43"/>
      <c r="I10" s="44"/>
      <c r="J10" s="4">
        <v>90</v>
      </c>
      <c r="K10" s="4">
        <v>72</v>
      </c>
      <c r="L10" s="4">
        <v>82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9" si="0">SUM(J10:O10)/6</f>
        <v>40.666666666666664</v>
      </c>
    </row>
    <row r="11" spans="2:20">
      <c r="B11" s="4">
        <v>3</v>
      </c>
      <c r="C11" s="16" t="s">
        <v>119</v>
      </c>
      <c r="D11" s="42" t="s">
        <v>99</v>
      </c>
      <c r="E11" s="43"/>
      <c r="F11" s="43"/>
      <c r="G11" s="43"/>
      <c r="H11" s="43"/>
      <c r="I11" s="44"/>
      <c r="J11" s="4">
        <v>91</v>
      </c>
      <c r="K11" s="4">
        <v>72</v>
      </c>
      <c r="L11" s="4">
        <v>82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40.833333333333336</v>
      </c>
    </row>
    <row r="12" spans="2:20">
      <c r="B12" s="4">
        <v>4</v>
      </c>
      <c r="C12" s="16" t="s">
        <v>120</v>
      </c>
      <c r="D12" s="42" t="s">
        <v>100</v>
      </c>
      <c r="E12" s="43"/>
      <c r="F12" s="43"/>
      <c r="G12" s="43"/>
      <c r="H12" s="43"/>
      <c r="I12" s="44"/>
      <c r="J12" s="4">
        <v>97</v>
      </c>
      <c r="K12" s="4">
        <v>74</v>
      </c>
      <c r="L12" s="4">
        <v>91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43.666666666666664</v>
      </c>
    </row>
    <row r="13" spans="2:20">
      <c r="B13" s="4">
        <v>5</v>
      </c>
      <c r="C13" s="16" t="s">
        <v>121</v>
      </c>
      <c r="D13" s="42" t="s">
        <v>101</v>
      </c>
      <c r="E13" s="43"/>
      <c r="F13" s="43"/>
      <c r="G13" s="43"/>
      <c r="H13" s="43"/>
      <c r="I13" s="44"/>
      <c r="J13" s="4">
        <v>81</v>
      </c>
      <c r="K13" s="4">
        <v>74</v>
      </c>
      <c r="L13" s="4">
        <v>84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39.833333333333336</v>
      </c>
    </row>
    <row r="14" spans="2:20">
      <c r="B14" s="4">
        <v>6</v>
      </c>
      <c r="C14" s="16" t="s">
        <v>122</v>
      </c>
      <c r="D14" s="42" t="s">
        <v>102</v>
      </c>
      <c r="E14" s="43"/>
      <c r="F14" s="43"/>
      <c r="G14" s="43"/>
      <c r="H14" s="43"/>
      <c r="I14" s="44"/>
      <c r="J14" s="4">
        <v>87</v>
      </c>
      <c r="K14" s="4">
        <v>77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42.333333333333336</v>
      </c>
    </row>
    <row r="15" spans="2:20">
      <c r="B15" s="4">
        <v>7</v>
      </c>
      <c r="C15" s="16" t="s">
        <v>123</v>
      </c>
      <c r="D15" s="42" t="s">
        <v>103</v>
      </c>
      <c r="E15" s="43"/>
      <c r="F15" s="43"/>
      <c r="G15" s="43"/>
      <c r="H15" s="43"/>
      <c r="I15" s="44"/>
      <c r="J15" s="4">
        <v>87</v>
      </c>
      <c r="K15" s="4">
        <v>81</v>
      </c>
      <c r="L15" s="4">
        <v>89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42.833333333333336</v>
      </c>
    </row>
    <row r="16" spans="2:20">
      <c r="B16" s="4">
        <v>8</v>
      </c>
      <c r="C16" s="17" t="s">
        <v>124</v>
      </c>
      <c r="D16" s="42" t="s">
        <v>104</v>
      </c>
      <c r="E16" s="43"/>
      <c r="F16" s="43"/>
      <c r="G16" s="43"/>
      <c r="H16" s="43"/>
      <c r="I16" s="44"/>
      <c r="J16" s="4">
        <v>89</v>
      </c>
      <c r="K16" s="4">
        <v>74</v>
      </c>
      <c r="L16" s="4">
        <v>90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42.166666666666664</v>
      </c>
    </row>
    <row r="17" spans="2:17">
      <c r="B17" s="4">
        <v>9</v>
      </c>
      <c r="C17" s="16" t="s">
        <v>125</v>
      </c>
      <c r="D17" s="42" t="s">
        <v>105</v>
      </c>
      <c r="E17" s="43"/>
      <c r="F17" s="43"/>
      <c r="G17" s="43"/>
      <c r="H17" s="43"/>
      <c r="I17" s="44"/>
      <c r="J17" s="4">
        <v>95</v>
      </c>
      <c r="K17" s="4">
        <v>74</v>
      </c>
      <c r="L17" s="4">
        <v>91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43.333333333333336</v>
      </c>
    </row>
    <row r="18" spans="2:17">
      <c r="B18" s="4">
        <v>10</v>
      </c>
      <c r="C18" s="16" t="s">
        <v>126</v>
      </c>
      <c r="D18" s="42" t="s">
        <v>106</v>
      </c>
      <c r="E18" s="43"/>
      <c r="F18" s="43"/>
      <c r="G18" s="43"/>
      <c r="H18" s="43"/>
      <c r="I18" s="44"/>
      <c r="J18" s="4">
        <v>82</v>
      </c>
      <c r="K18" s="4">
        <v>72</v>
      </c>
      <c r="L18" s="4">
        <v>80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39</v>
      </c>
    </row>
    <row r="19" spans="2:17">
      <c r="B19" s="4">
        <v>11</v>
      </c>
      <c r="C19" s="16" t="s">
        <v>127</v>
      </c>
      <c r="D19" s="42" t="s">
        <v>107</v>
      </c>
      <c r="E19" s="43"/>
      <c r="F19" s="43"/>
      <c r="G19" s="43"/>
      <c r="H19" s="43"/>
      <c r="I19" s="44"/>
      <c r="J19" s="4">
        <v>87</v>
      </c>
      <c r="K19" s="4">
        <v>81</v>
      </c>
      <c r="L19" s="4">
        <v>87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42.5</v>
      </c>
    </row>
    <row r="20" spans="2:17">
      <c r="B20" s="4">
        <v>12</v>
      </c>
      <c r="C20" s="16" t="s">
        <v>128</v>
      </c>
      <c r="D20" s="42" t="s">
        <v>108</v>
      </c>
      <c r="E20" s="43"/>
      <c r="F20" s="43"/>
      <c r="G20" s="43"/>
      <c r="H20" s="43"/>
      <c r="I20" s="44"/>
      <c r="J20" s="4">
        <v>84</v>
      </c>
      <c r="K20" s="4">
        <v>0</v>
      </c>
      <c r="L20" s="4">
        <v>82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27.666666666666668</v>
      </c>
    </row>
    <row r="21" spans="2:17">
      <c r="B21" s="4">
        <v>13</v>
      </c>
      <c r="C21" s="16" t="s">
        <v>129</v>
      </c>
      <c r="D21" s="42" t="s">
        <v>109</v>
      </c>
      <c r="E21" s="43"/>
      <c r="F21" s="43"/>
      <c r="G21" s="43"/>
      <c r="H21" s="43"/>
      <c r="I21" s="44"/>
      <c r="J21" s="4">
        <v>88</v>
      </c>
      <c r="K21" s="4">
        <v>70</v>
      </c>
      <c r="L21" s="4">
        <v>84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40.333333333333336</v>
      </c>
    </row>
    <row r="22" spans="2:17">
      <c r="B22" s="4">
        <v>14</v>
      </c>
      <c r="C22" s="16" t="s">
        <v>130</v>
      </c>
      <c r="D22" s="42" t="s">
        <v>110</v>
      </c>
      <c r="E22" s="43"/>
      <c r="F22" s="43"/>
      <c r="G22" s="43"/>
      <c r="H22" s="43"/>
      <c r="I22" s="44"/>
      <c r="J22" s="4">
        <v>83</v>
      </c>
      <c r="K22" s="4">
        <v>73</v>
      </c>
      <c r="L22" s="4">
        <v>80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39.333333333333336</v>
      </c>
    </row>
    <row r="23" spans="2:17">
      <c r="B23" s="4">
        <v>15</v>
      </c>
      <c r="C23" s="17" t="s">
        <v>131</v>
      </c>
      <c r="D23" s="42" t="s">
        <v>111</v>
      </c>
      <c r="E23" s="43"/>
      <c r="F23" s="43"/>
      <c r="G23" s="43"/>
      <c r="H23" s="43"/>
      <c r="I23" s="44"/>
      <c r="J23" s="4">
        <v>81</v>
      </c>
      <c r="K23" s="4">
        <v>72</v>
      </c>
      <c r="L23" s="4">
        <v>78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38.5</v>
      </c>
    </row>
    <row r="24" spans="2:17">
      <c r="B24" s="4">
        <v>16</v>
      </c>
      <c r="C24" s="20" t="s">
        <v>132</v>
      </c>
      <c r="D24" s="42" t="s">
        <v>112</v>
      </c>
      <c r="E24" s="43"/>
      <c r="F24" s="43"/>
      <c r="G24" s="43"/>
      <c r="H24" s="43"/>
      <c r="I24" s="44"/>
      <c r="J24" s="4">
        <v>84</v>
      </c>
      <c r="K24" s="4">
        <v>78</v>
      </c>
      <c r="L24" s="4">
        <v>84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41</v>
      </c>
    </row>
    <row r="25" spans="2:17">
      <c r="B25" s="4">
        <v>17</v>
      </c>
      <c r="C25" s="17" t="s">
        <v>133</v>
      </c>
      <c r="D25" s="42" t="s">
        <v>113</v>
      </c>
      <c r="E25" s="43"/>
      <c r="F25" s="43"/>
      <c r="G25" s="43"/>
      <c r="H25" s="43"/>
      <c r="I25" s="44"/>
      <c r="J25" s="4">
        <v>82</v>
      </c>
      <c r="K25" s="4">
        <v>0</v>
      </c>
      <c r="L25" s="4">
        <v>71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25.5</v>
      </c>
    </row>
    <row r="26" spans="2:17">
      <c r="B26" s="4">
        <v>18</v>
      </c>
      <c r="C26" s="20" t="s">
        <v>134</v>
      </c>
      <c r="D26" s="42" t="s">
        <v>114</v>
      </c>
      <c r="E26" s="43"/>
      <c r="F26" s="43"/>
      <c r="G26" s="43"/>
      <c r="H26" s="43"/>
      <c r="I26" s="44"/>
      <c r="J26" s="4">
        <v>78</v>
      </c>
      <c r="K26" s="4">
        <v>73</v>
      </c>
      <c r="L26" s="4">
        <v>83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39</v>
      </c>
    </row>
    <row r="27" spans="2:17">
      <c r="B27" s="4">
        <v>19</v>
      </c>
      <c r="C27" s="17" t="s">
        <v>135</v>
      </c>
      <c r="D27" s="42" t="s">
        <v>115</v>
      </c>
      <c r="E27" s="43"/>
      <c r="F27" s="43"/>
      <c r="G27" s="43"/>
      <c r="H27" s="43"/>
      <c r="I27" s="44"/>
      <c r="J27" s="4">
        <v>89</v>
      </c>
      <c r="K27" s="4">
        <v>73</v>
      </c>
      <c r="L27" s="4">
        <v>85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41.166666666666664</v>
      </c>
    </row>
    <row r="28" spans="2:17">
      <c r="B28" s="4">
        <v>20</v>
      </c>
      <c r="C28" s="21" t="s">
        <v>136</v>
      </c>
      <c r="D28" s="42" t="s">
        <v>116</v>
      </c>
      <c r="E28" s="43"/>
      <c r="F28" s="43"/>
      <c r="G28" s="43"/>
      <c r="H28" s="43"/>
      <c r="I28" s="44"/>
      <c r="J28" s="4">
        <v>86</v>
      </c>
      <c r="K28" s="4">
        <v>76</v>
      </c>
      <c r="L28" s="4">
        <v>85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41.166666666666664</v>
      </c>
    </row>
    <row r="29" spans="2:17">
      <c r="B29" s="4">
        <v>21</v>
      </c>
      <c r="C29" s="17" t="s">
        <v>137</v>
      </c>
      <c r="D29" s="42" t="s">
        <v>117</v>
      </c>
      <c r="E29" s="43"/>
      <c r="F29" s="43"/>
      <c r="G29" s="43"/>
      <c r="H29" s="43"/>
      <c r="I29" s="44"/>
      <c r="J29" s="4">
        <v>88</v>
      </c>
      <c r="K29" s="4">
        <v>76</v>
      </c>
      <c r="L29" s="4">
        <v>88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42</v>
      </c>
    </row>
    <row r="30" spans="2:17">
      <c r="B30" s="4">
        <v>22</v>
      </c>
      <c r="C30" s="20"/>
      <c r="D30" s="42"/>
      <c r="E30" s="43"/>
      <c r="F30" s="43"/>
      <c r="G30" s="43"/>
      <c r="H30" s="43"/>
      <c r="I30" s="44"/>
      <c r="J30" s="4"/>
      <c r="K30" s="4"/>
      <c r="L30" s="4"/>
      <c r="M30" s="4"/>
      <c r="N30" s="4"/>
      <c r="O30" s="4"/>
      <c r="P30" s="4"/>
      <c r="Q30" s="10"/>
    </row>
    <row r="31" spans="2:17">
      <c r="B31" s="4">
        <v>23</v>
      </c>
      <c r="C31" s="17"/>
      <c r="D31" s="45"/>
      <c r="E31" s="45"/>
      <c r="F31" s="45"/>
      <c r="G31" s="45"/>
      <c r="H31" s="45"/>
      <c r="I31" s="45"/>
      <c r="J31" s="4"/>
      <c r="K31" s="4"/>
      <c r="L31" s="4"/>
      <c r="M31" s="4"/>
      <c r="N31" s="4"/>
      <c r="O31" s="4"/>
      <c r="P31" s="4"/>
      <c r="Q31" s="10"/>
    </row>
    <row r="32" spans="2:17">
      <c r="B32" s="4">
        <v>24</v>
      </c>
      <c r="C32" s="20"/>
      <c r="D32" s="45"/>
      <c r="E32" s="45"/>
      <c r="F32" s="45"/>
      <c r="G32" s="45"/>
      <c r="H32" s="45"/>
      <c r="I32" s="45"/>
      <c r="J32" s="4"/>
      <c r="K32" s="4"/>
      <c r="L32" s="4"/>
      <c r="M32" s="4"/>
      <c r="N32" s="4"/>
      <c r="O32" s="4"/>
      <c r="P32" s="4"/>
      <c r="Q32" s="10"/>
    </row>
    <row r="33" spans="2:17">
      <c r="B33" s="4">
        <v>25</v>
      </c>
      <c r="D33" s="45"/>
      <c r="E33" s="45"/>
      <c r="F33" s="45"/>
      <c r="G33" s="45"/>
      <c r="H33" s="45"/>
      <c r="I33" s="45"/>
      <c r="J33" s="4"/>
      <c r="K33" s="4"/>
      <c r="L33" s="4"/>
      <c r="M33" s="4"/>
      <c r="N33" s="4"/>
      <c r="O33" s="4"/>
      <c r="P33" s="4"/>
      <c r="Q33" s="10"/>
    </row>
    <row r="34" spans="2:17">
      <c r="B34" s="4">
        <v>26</v>
      </c>
      <c r="C34" s="3"/>
      <c r="D34" s="45"/>
      <c r="E34" s="45"/>
      <c r="F34" s="45"/>
      <c r="G34" s="45"/>
      <c r="H34" s="45"/>
      <c r="I34" s="45"/>
      <c r="J34" s="4"/>
      <c r="K34" s="4"/>
      <c r="L34" s="4"/>
      <c r="M34" s="4"/>
      <c r="N34" s="4"/>
      <c r="O34" s="4"/>
      <c r="P34" s="4"/>
      <c r="Q34" s="10"/>
    </row>
    <row r="35" spans="2:17">
      <c r="B35" s="4">
        <v>27</v>
      </c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10"/>
    </row>
    <row r="36" spans="2:17">
      <c r="B36" s="4">
        <v>28</v>
      </c>
      <c r="C36" s="3"/>
      <c r="D36" s="45"/>
      <c r="E36" s="45"/>
      <c r="F36" s="45"/>
      <c r="G36" s="45"/>
      <c r="H36" s="45"/>
      <c r="I36" s="45"/>
      <c r="J36" s="4"/>
      <c r="K36" s="4"/>
      <c r="L36" s="4"/>
      <c r="M36" s="4"/>
      <c r="N36" s="4"/>
      <c r="O36" s="4"/>
      <c r="P36" s="4"/>
      <c r="Q36" s="10"/>
    </row>
    <row r="37" spans="2:17">
      <c r="B37" s="4">
        <v>29</v>
      </c>
      <c r="D37" s="45"/>
      <c r="E37" s="45"/>
      <c r="F37" s="45"/>
      <c r="G37" s="45"/>
      <c r="H37" s="45"/>
      <c r="I37" s="45"/>
      <c r="J37" s="4"/>
      <c r="K37" s="4"/>
      <c r="L37" s="4"/>
      <c r="M37" s="4"/>
      <c r="N37" s="4"/>
      <c r="O37" s="4"/>
      <c r="P37" s="4"/>
      <c r="Q37" s="10"/>
    </row>
    <row r="38" spans="2:17">
      <c r="B38" s="4">
        <v>30</v>
      </c>
      <c r="D38" s="45"/>
      <c r="E38" s="45"/>
      <c r="F38" s="45"/>
      <c r="G38" s="45"/>
      <c r="H38" s="45"/>
      <c r="I38" s="45"/>
      <c r="J38" s="4"/>
      <c r="K38" s="4"/>
      <c r="L38" s="4"/>
      <c r="M38" s="4"/>
      <c r="N38" s="4"/>
      <c r="O38" s="4"/>
      <c r="P38" s="4"/>
      <c r="Q38" s="10"/>
    </row>
    <row r="39" spans="2:17">
      <c r="B39" s="4">
        <v>31</v>
      </c>
      <c r="D39" s="45"/>
      <c r="E39" s="45"/>
      <c r="F39" s="45"/>
      <c r="G39" s="45"/>
      <c r="H39" s="45"/>
      <c r="I39" s="45"/>
      <c r="J39" s="4"/>
      <c r="K39" s="4"/>
      <c r="L39" s="4"/>
      <c r="M39" s="4"/>
      <c r="N39" s="4"/>
      <c r="O39" s="4"/>
      <c r="P39" s="4"/>
      <c r="Q39" s="10"/>
    </row>
    <row r="40" spans="2:17">
      <c r="B40" s="4">
        <v>32</v>
      </c>
      <c r="D40" s="45"/>
      <c r="E40" s="45"/>
      <c r="F40" s="45"/>
      <c r="G40" s="45"/>
      <c r="H40" s="45"/>
      <c r="I40" s="45"/>
      <c r="J40" s="4"/>
      <c r="K40" s="4"/>
      <c r="L40" s="4"/>
      <c r="M40" s="4"/>
      <c r="N40" s="4"/>
      <c r="O40" s="4"/>
      <c r="P40" s="4"/>
      <c r="Q40" s="10"/>
    </row>
    <row r="41" spans="2:17">
      <c r="B41" s="4">
        <v>33</v>
      </c>
      <c r="C41" s="6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10"/>
    </row>
    <row r="42" spans="2:17">
      <c r="B42" s="4">
        <v>34</v>
      </c>
      <c r="C42" s="6"/>
      <c r="D42" s="45"/>
      <c r="E42" s="45"/>
      <c r="F42" s="45"/>
      <c r="G42" s="45"/>
      <c r="H42" s="45"/>
      <c r="I42" s="45"/>
      <c r="J42" s="4"/>
      <c r="K42" s="4"/>
      <c r="L42" s="4"/>
      <c r="M42" s="4"/>
      <c r="N42" s="4"/>
      <c r="O42" s="4"/>
      <c r="P42" s="4"/>
      <c r="Q42" s="10"/>
    </row>
    <row r="43" spans="2:17">
      <c r="B43" s="4">
        <v>35</v>
      </c>
      <c r="C43" s="6"/>
      <c r="D43" s="45"/>
      <c r="E43" s="45"/>
      <c r="F43" s="45"/>
      <c r="G43" s="45"/>
      <c r="H43" s="45"/>
      <c r="I43" s="45"/>
      <c r="J43" s="4"/>
      <c r="K43" s="4"/>
      <c r="L43" s="4"/>
      <c r="M43" s="4"/>
      <c r="N43" s="4"/>
      <c r="O43" s="4"/>
      <c r="P43" s="4"/>
      <c r="Q43" s="10"/>
    </row>
    <row r="44" spans="2:17">
      <c r="B44" s="4">
        <v>36</v>
      </c>
      <c r="C44" s="6"/>
      <c r="D44" s="45"/>
      <c r="E44" s="45"/>
      <c r="F44" s="45"/>
      <c r="G44" s="45"/>
      <c r="H44" s="45"/>
      <c r="I44" s="45"/>
      <c r="J44" s="4"/>
      <c r="K44" s="4"/>
      <c r="L44" s="4"/>
      <c r="M44" s="4"/>
      <c r="N44" s="4"/>
      <c r="O44" s="4"/>
      <c r="P44" s="4"/>
      <c r="Q44" s="10"/>
    </row>
    <row r="45" spans="2:17">
      <c r="B45" s="4">
        <v>37</v>
      </c>
      <c r="C45" s="6"/>
      <c r="D45" s="45"/>
      <c r="E45" s="45"/>
      <c r="F45" s="45"/>
      <c r="G45" s="45"/>
      <c r="H45" s="45"/>
      <c r="I45" s="45"/>
      <c r="J45" s="4"/>
      <c r="K45" s="4"/>
      <c r="L45" s="4"/>
      <c r="M45" s="4"/>
      <c r="N45" s="4"/>
      <c r="O45" s="4"/>
      <c r="P45" s="4"/>
      <c r="Q45" s="10"/>
    </row>
    <row r="46" spans="2:17">
      <c r="B46" s="4">
        <v>38</v>
      </c>
      <c r="C46" s="7"/>
      <c r="D46" s="45"/>
      <c r="E46" s="45"/>
      <c r="F46" s="45"/>
      <c r="G46" s="45"/>
      <c r="H46" s="45"/>
      <c r="I46" s="45"/>
      <c r="J46" s="4"/>
      <c r="K46" s="4"/>
      <c r="L46" s="4"/>
      <c r="M46" s="4"/>
      <c r="N46" s="4"/>
      <c r="O46" s="4"/>
      <c r="P46" s="4"/>
      <c r="Q46" s="10"/>
    </row>
    <row r="47" spans="2:17">
      <c r="B47" s="4">
        <v>39</v>
      </c>
      <c r="C47" s="7"/>
      <c r="D47" s="45"/>
      <c r="E47" s="45"/>
      <c r="F47" s="45"/>
      <c r="G47" s="45"/>
      <c r="H47" s="45"/>
      <c r="I47" s="45"/>
      <c r="J47" s="4"/>
      <c r="K47" s="4"/>
      <c r="L47" s="4"/>
      <c r="M47" s="4"/>
      <c r="N47" s="4"/>
      <c r="O47" s="4"/>
      <c r="P47" s="4"/>
      <c r="Q47" s="10"/>
    </row>
    <row r="48" spans="2:17">
      <c r="B48" s="4">
        <v>40</v>
      </c>
      <c r="C48" s="7"/>
      <c r="D48" s="45"/>
      <c r="E48" s="45"/>
      <c r="F48" s="45"/>
      <c r="G48" s="45"/>
      <c r="H48" s="45"/>
      <c r="I48" s="45"/>
      <c r="J48" s="4"/>
      <c r="K48" s="4"/>
      <c r="L48" s="4"/>
      <c r="M48" s="4"/>
      <c r="N48" s="4"/>
      <c r="O48" s="4"/>
      <c r="P48" s="4"/>
      <c r="Q48" s="10"/>
    </row>
    <row r="49" spans="2:17">
      <c r="B49" s="4">
        <v>41</v>
      </c>
      <c r="C49" s="7"/>
      <c r="D49" s="45"/>
      <c r="E49" s="45"/>
      <c r="F49" s="45"/>
      <c r="G49" s="45"/>
      <c r="H49" s="45"/>
      <c r="I49" s="45"/>
      <c r="J49" s="4"/>
      <c r="K49" s="4"/>
      <c r="L49" s="4"/>
      <c r="M49" s="4"/>
      <c r="N49" s="4"/>
      <c r="O49" s="4"/>
      <c r="P49" s="4"/>
      <c r="Q49" s="10"/>
    </row>
    <row r="50" spans="2:17">
      <c r="B50" s="4">
        <v>42</v>
      </c>
      <c r="C50" s="7"/>
      <c r="D50" s="45"/>
      <c r="E50" s="45"/>
      <c r="F50" s="45"/>
      <c r="G50" s="45"/>
      <c r="H50" s="45"/>
      <c r="I50" s="45"/>
      <c r="J50" s="4"/>
      <c r="K50" s="4"/>
      <c r="L50" s="4"/>
      <c r="M50" s="4"/>
      <c r="N50" s="4"/>
      <c r="O50" s="4"/>
      <c r="P50" s="4"/>
      <c r="Q50" s="10"/>
    </row>
    <row r="51" spans="2:17">
      <c r="B51" s="4">
        <v>43</v>
      </c>
      <c r="C51" s="7"/>
      <c r="D51" s="45"/>
      <c r="E51" s="45"/>
      <c r="F51" s="45"/>
      <c r="G51" s="45"/>
      <c r="H51" s="45"/>
      <c r="I51" s="45"/>
      <c r="J51" s="4"/>
      <c r="K51" s="4"/>
      <c r="L51" s="4"/>
      <c r="M51" s="4"/>
      <c r="N51" s="4"/>
      <c r="O51" s="4"/>
      <c r="P51" s="4"/>
      <c r="Q51" s="10"/>
    </row>
    <row r="52" spans="2:17">
      <c r="B52" s="4">
        <v>44</v>
      </c>
      <c r="C52" s="7"/>
      <c r="D52" s="45"/>
      <c r="E52" s="45"/>
      <c r="F52" s="45"/>
      <c r="G52" s="45"/>
      <c r="H52" s="45"/>
      <c r="I52" s="45"/>
      <c r="J52" s="4"/>
      <c r="K52" s="4"/>
      <c r="L52" s="4"/>
      <c r="M52" s="4"/>
      <c r="N52" s="4"/>
      <c r="O52" s="4"/>
      <c r="P52" s="4"/>
      <c r="Q52" s="10"/>
    </row>
    <row r="53" spans="2:17">
      <c r="B53" s="4">
        <v>45</v>
      </c>
      <c r="C53" s="7"/>
      <c r="D53" s="45"/>
      <c r="E53" s="45"/>
      <c r="F53" s="45"/>
      <c r="G53" s="45"/>
      <c r="H53" s="45"/>
      <c r="I53" s="45"/>
      <c r="J53" s="4"/>
      <c r="K53" s="4"/>
      <c r="L53" s="4"/>
      <c r="M53" s="4"/>
      <c r="N53" s="4"/>
      <c r="O53" s="4"/>
      <c r="P53" s="4"/>
      <c r="Q53" s="10"/>
    </row>
    <row r="54" spans="2:17">
      <c r="B54" s="4">
        <v>46</v>
      </c>
      <c r="C54" s="3"/>
      <c r="D54" s="47"/>
      <c r="E54" s="48"/>
      <c r="F54" s="48"/>
      <c r="G54" s="48"/>
      <c r="H54" s="48"/>
      <c r="I54" s="49"/>
      <c r="J54" s="3"/>
      <c r="K54" s="3"/>
      <c r="L54" s="3"/>
      <c r="M54" s="3"/>
      <c r="N54" s="3"/>
      <c r="O54" s="3"/>
      <c r="P54" s="3"/>
      <c r="Q54" s="10"/>
    </row>
    <row r="55" spans="2:17">
      <c r="C55" s="31"/>
      <c r="D55" s="31"/>
      <c r="E55" s="1"/>
      <c r="H55" s="34" t="s">
        <v>19</v>
      </c>
      <c r="I55" s="34"/>
      <c r="J55" s="11">
        <f>COUNTIF(J9:J54,"&gt;=70")</f>
        <v>21</v>
      </c>
      <c r="K55" s="11">
        <f>COUNTIF(K9:K54,"&gt;=70")</f>
        <v>19</v>
      </c>
      <c r="L55" s="11">
        <f>COUNTIF(L9:L54,"&gt;=70")</f>
        <v>21</v>
      </c>
      <c r="M55" s="28">
        <f t="shared" ref="M55:P55" si="1">COUNTIF(M9:M54,"&gt;=70")</f>
        <v>0</v>
      </c>
      <c r="N55" s="28">
        <f t="shared" si="1"/>
        <v>0</v>
      </c>
      <c r="O55" s="28">
        <f t="shared" si="1"/>
        <v>0</v>
      </c>
      <c r="P55" s="28">
        <f t="shared" si="1"/>
        <v>0</v>
      </c>
      <c r="Q55" s="15">
        <f>COUNTIF(Q9:Q49,"&gt;=70")</f>
        <v>0</v>
      </c>
    </row>
    <row r="56" spans="2:17">
      <c r="C56" s="31"/>
      <c r="D56" s="31"/>
      <c r="E56" s="8"/>
      <c r="H56" s="35" t="s">
        <v>20</v>
      </c>
      <c r="I56" s="35"/>
      <c r="J56" s="12">
        <f>COUNTIF(J10:J54,"&lt;70")</f>
        <v>0</v>
      </c>
      <c r="K56" s="12">
        <f t="shared" ref="K56:P56" si="2">COUNTIF(K10:K54,"&lt;70")</f>
        <v>2</v>
      </c>
      <c r="L56" s="29">
        <f t="shared" si="2"/>
        <v>0</v>
      </c>
      <c r="M56" s="29">
        <f t="shared" si="2"/>
        <v>20</v>
      </c>
      <c r="N56" s="29">
        <f t="shared" si="2"/>
        <v>20</v>
      </c>
      <c r="O56" s="29">
        <f t="shared" si="2"/>
        <v>20</v>
      </c>
      <c r="P56" s="29">
        <f t="shared" si="2"/>
        <v>20</v>
      </c>
      <c r="Q56" s="12">
        <f>COUNTIF(Q9:Q54,"&lt;70")</f>
        <v>21</v>
      </c>
    </row>
    <row r="57" spans="2:17">
      <c r="C57" s="31"/>
      <c r="D57" s="31"/>
      <c r="E57" s="31"/>
      <c r="H57" s="35" t="s">
        <v>21</v>
      </c>
      <c r="I57" s="35"/>
      <c r="J57" s="12">
        <f>COUNT(J9:J54)</f>
        <v>21</v>
      </c>
      <c r="K57" s="12">
        <f>COUNT(K9:K54)</f>
        <v>21</v>
      </c>
      <c r="L57" s="29">
        <f t="shared" ref="L57:P57" si="3">COUNT(L9:L54)</f>
        <v>21</v>
      </c>
      <c r="M57" s="29">
        <f t="shared" si="3"/>
        <v>21</v>
      </c>
      <c r="N57" s="29">
        <f t="shared" si="3"/>
        <v>21</v>
      </c>
      <c r="O57" s="29">
        <f t="shared" si="3"/>
        <v>21</v>
      </c>
      <c r="P57" s="29">
        <f t="shared" si="3"/>
        <v>21</v>
      </c>
      <c r="Q57" s="12">
        <f>COUNT(Q9:Q54)</f>
        <v>21</v>
      </c>
    </row>
    <row r="58" spans="2:17">
      <c r="C58" s="31"/>
      <c r="D58" s="31"/>
      <c r="E58" s="1"/>
      <c r="H58" s="36" t="s">
        <v>16</v>
      </c>
      <c r="I58" s="36"/>
      <c r="J58" s="13">
        <f>J55/J57</f>
        <v>1</v>
      </c>
      <c r="K58" s="14">
        <f t="shared" ref="K58:Q58" si="4">K55/K57</f>
        <v>0.90476190476190477</v>
      </c>
      <c r="L58" s="14">
        <f t="shared" si="4"/>
        <v>1</v>
      </c>
      <c r="M58" s="14">
        <f t="shared" si="4"/>
        <v>0</v>
      </c>
      <c r="N58" s="14">
        <f t="shared" si="4"/>
        <v>0</v>
      </c>
      <c r="O58" s="14">
        <f t="shared" si="4"/>
        <v>0</v>
      </c>
      <c r="P58" s="14">
        <f t="shared" si="4"/>
        <v>0</v>
      </c>
      <c r="Q58" s="14">
        <f t="shared" si="4"/>
        <v>0</v>
      </c>
    </row>
    <row r="59" spans="2:17">
      <c r="C59" s="31"/>
      <c r="D59" s="31"/>
      <c r="E59" s="1"/>
      <c r="H59" s="36" t="s">
        <v>17</v>
      </c>
      <c r="I59" s="36"/>
      <c r="J59" s="13">
        <f>J56/J57</f>
        <v>0</v>
      </c>
      <c r="K59" s="13">
        <f t="shared" ref="K59:Q59" si="5">K56/K57</f>
        <v>9.5238095238095233E-2</v>
      </c>
      <c r="L59" s="14">
        <f t="shared" si="5"/>
        <v>0</v>
      </c>
      <c r="M59" s="14">
        <f t="shared" si="5"/>
        <v>0.95238095238095233</v>
      </c>
      <c r="N59" s="14">
        <f t="shared" si="5"/>
        <v>0.95238095238095233</v>
      </c>
      <c r="O59" s="14">
        <f t="shared" si="5"/>
        <v>0.95238095238095233</v>
      </c>
      <c r="P59" s="14">
        <f t="shared" si="5"/>
        <v>0.95238095238095233</v>
      </c>
      <c r="Q59" s="14">
        <f t="shared" si="5"/>
        <v>1</v>
      </c>
    </row>
    <row r="60" spans="2:17">
      <c r="C60" s="31"/>
      <c r="D60" s="31"/>
      <c r="E60" s="8"/>
    </row>
    <row r="61" spans="2:17">
      <c r="C61" s="1"/>
      <c r="D61" s="1"/>
      <c r="E61" s="8"/>
    </row>
    <row r="62" spans="2:17">
      <c r="J62" s="37"/>
      <c r="K62" s="37"/>
      <c r="L62" s="37"/>
      <c r="M62" s="37"/>
      <c r="N62" s="37"/>
      <c r="O62" s="37"/>
      <c r="P62" s="37"/>
    </row>
    <row r="63" spans="2:17">
      <c r="J63" s="30" t="s">
        <v>18</v>
      </c>
      <c r="K63" s="30"/>
      <c r="L63" s="30"/>
      <c r="M63" s="30"/>
      <c r="N63" s="30"/>
      <c r="O63" s="30"/>
      <c r="P63" s="30"/>
    </row>
  </sheetData>
  <mergeCells count="68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D51:I51"/>
    <mergeCell ref="D52:I52"/>
    <mergeCell ref="D53:I53"/>
    <mergeCell ref="D54:I54"/>
    <mergeCell ref="C55:D55"/>
    <mergeCell ref="H55:I55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26:I26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11:I11"/>
    <mergeCell ref="D12:I12"/>
    <mergeCell ref="D13:I13"/>
    <mergeCell ref="D9:I9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62"/>
  <sheetViews>
    <sheetView zoomScale="50" zoomScaleNormal="50" workbookViewId="0">
      <selection activeCell="L9" sqref="L9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46" t="s">
        <v>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</row>
    <row r="3" spans="2:20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20">
      <c r="C4" t="s">
        <v>0</v>
      </c>
      <c r="D4" s="38" t="s">
        <v>30</v>
      </c>
      <c r="E4" s="38"/>
      <c r="F4" s="38"/>
      <c r="G4" s="38"/>
      <c r="I4" t="s">
        <v>1</v>
      </c>
      <c r="J4" s="39" t="s">
        <v>32</v>
      </c>
      <c r="K4" s="39"/>
      <c r="M4" t="s">
        <v>2</v>
      </c>
      <c r="N4" s="40">
        <v>45957</v>
      </c>
      <c r="O4" s="40"/>
    </row>
    <row r="5" spans="2:20" ht="6.75" customHeight="1">
      <c r="D5" s="5"/>
      <c r="E5" s="5"/>
      <c r="F5" s="5"/>
      <c r="G5" s="5"/>
    </row>
    <row r="6" spans="2:20">
      <c r="C6" t="s">
        <v>3</v>
      </c>
      <c r="D6" s="39" t="s">
        <v>34</v>
      </c>
      <c r="E6" s="39"/>
      <c r="F6" s="39"/>
      <c r="G6" s="39"/>
      <c r="I6" s="31" t="s">
        <v>22</v>
      </c>
      <c r="J6" s="31"/>
      <c r="K6" s="32" t="s">
        <v>24</v>
      </c>
      <c r="L6" s="32"/>
      <c r="M6" s="32"/>
      <c r="N6" s="32"/>
      <c r="O6" s="32"/>
      <c r="P6" s="32"/>
    </row>
    <row r="7" spans="2:20" ht="11.25" customHeight="1"/>
    <row r="8" spans="2:20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s="3" t="s">
        <v>73</v>
      </c>
      <c r="D9" s="41" t="s">
        <v>84</v>
      </c>
      <c r="E9" s="41"/>
      <c r="F9" s="41"/>
      <c r="G9" s="41"/>
      <c r="H9" s="41"/>
      <c r="I9" s="41"/>
      <c r="J9" s="4">
        <v>89</v>
      </c>
      <c r="K9" s="4">
        <v>0</v>
      </c>
      <c r="L9" s="4">
        <v>77</v>
      </c>
      <c r="M9" s="4">
        <v>0</v>
      </c>
      <c r="N9" s="4">
        <v>0</v>
      </c>
      <c r="O9" s="4">
        <v>0</v>
      </c>
      <c r="P9" s="4">
        <v>0</v>
      </c>
      <c r="Q9" s="10">
        <f>SUM(J9:N9)/6</f>
        <v>27.666666666666668</v>
      </c>
      <c r="T9">
        <f>SUM(L9:L19)/11</f>
        <v>84.545454545454547</v>
      </c>
    </row>
    <row r="10" spans="2:20">
      <c r="B10" s="6">
        <f>B9+1</f>
        <v>2</v>
      </c>
      <c r="C10" s="3" t="s">
        <v>74</v>
      </c>
      <c r="D10" s="41" t="s">
        <v>85</v>
      </c>
      <c r="E10" s="41"/>
      <c r="F10" s="41"/>
      <c r="G10" s="41"/>
      <c r="H10" s="41"/>
      <c r="I10" s="41"/>
      <c r="J10" s="4">
        <v>70</v>
      </c>
      <c r="K10" s="4">
        <v>0</v>
      </c>
      <c r="L10" s="4">
        <v>84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9" si="0">SUM(J10:N10)/6</f>
        <v>25.666666666666668</v>
      </c>
    </row>
    <row r="11" spans="2:20">
      <c r="B11" s="6">
        <f t="shared" ref="B11:B53" si="1">B10+1</f>
        <v>3</v>
      </c>
      <c r="C11" s="3" t="s">
        <v>75</v>
      </c>
      <c r="D11" s="41" t="s">
        <v>86</v>
      </c>
      <c r="E11" s="41"/>
      <c r="F11" s="41"/>
      <c r="G11" s="41"/>
      <c r="H11" s="41"/>
      <c r="I11" s="41"/>
      <c r="J11" s="4">
        <v>89</v>
      </c>
      <c r="K11" s="4">
        <v>87</v>
      </c>
      <c r="L11" s="4">
        <v>87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43.833333333333336</v>
      </c>
    </row>
    <row r="12" spans="2:20">
      <c r="B12" s="6">
        <f t="shared" si="1"/>
        <v>4</v>
      </c>
      <c r="C12" s="3" t="s">
        <v>76</v>
      </c>
      <c r="D12" s="41" t="s">
        <v>87</v>
      </c>
      <c r="E12" s="41"/>
      <c r="F12" s="41"/>
      <c r="G12" s="41"/>
      <c r="H12" s="41"/>
      <c r="I12" s="41"/>
      <c r="J12" s="4">
        <v>94</v>
      </c>
      <c r="K12" s="4">
        <v>86</v>
      </c>
      <c r="L12" s="4">
        <v>84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44</v>
      </c>
    </row>
    <row r="13" spans="2:20">
      <c r="B13" s="6">
        <f t="shared" si="1"/>
        <v>5</v>
      </c>
      <c r="C13" s="3" t="s">
        <v>77</v>
      </c>
      <c r="D13" s="41" t="s">
        <v>88</v>
      </c>
      <c r="E13" s="41"/>
      <c r="F13" s="41"/>
      <c r="G13" s="41"/>
      <c r="H13" s="41"/>
      <c r="I13" s="41"/>
      <c r="J13" s="4">
        <v>96</v>
      </c>
      <c r="K13" s="4">
        <v>85</v>
      </c>
      <c r="L13" s="4">
        <v>88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44.833333333333336</v>
      </c>
    </row>
    <row r="14" spans="2:20">
      <c r="B14" s="6">
        <f t="shared" si="1"/>
        <v>6</v>
      </c>
      <c r="C14" s="3" t="s">
        <v>78</v>
      </c>
      <c r="D14" s="41" t="s">
        <v>89</v>
      </c>
      <c r="E14" s="41"/>
      <c r="F14" s="41"/>
      <c r="G14" s="41"/>
      <c r="H14" s="41"/>
      <c r="I14" s="41"/>
      <c r="J14" s="4">
        <v>86</v>
      </c>
      <c r="K14" s="4">
        <v>84</v>
      </c>
      <c r="L14" s="4">
        <v>88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43</v>
      </c>
    </row>
    <row r="15" spans="2:20">
      <c r="B15" s="6">
        <f t="shared" si="1"/>
        <v>7</v>
      </c>
      <c r="C15" s="3" t="s">
        <v>79</v>
      </c>
      <c r="D15" s="41" t="s">
        <v>90</v>
      </c>
      <c r="E15" s="41"/>
      <c r="F15" s="41"/>
      <c r="G15" s="41"/>
      <c r="H15" s="41"/>
      <c r="I15" s="41"/>
      <c r="J15" s="4">
        <v>93</v>
      </c>
      <c r="K15" s="4">
        <v>84</v>
      </c>
      <c r="L15" s="4">
        <v>85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43.666666666666664</v>
      </c>
    </row>
    <row r="16" spans="2:20">
      <c r="B16" s="6">
        <f t="shared" si="1"/>
        <v>8</v>
      </c>
      <c r="C16" s="3" t="s">
        <v>80</v>
      </c>
      <c r="D16" s="41" t="s">
        <v>91</v>
      </c>
      <c r="E16" s="41"/>
      <c r="F16" s="41"/>
      <c r="G16" s="41"/>
      <c r="H16" s="41"/>
      <c r="I16" s="41"/>
      <c r="J16" s="4">
        <v>82</v>
      </c>
      <c r="K16" s="4">
        <v>0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26.166666666666668</v>
      </c>
    </row>
    <row r="17" spans="2:17">
      <c r="B17" s="6">
        <f t="shared" si="1"/>
        <v>9</v>
      </c>
      <c r="C17" s="3" t="s">
        <v>81</v>
      </c>
      <c r="D17" s="41" t="s">
        <v>92</v>
      </c>
      <c r="E17" s="41"/>
      <c r="F17" s="41"/>
      <c r="G17" s="41"/>
      <c r="H17" s="41"/>
      <c r="I17" s="41"/>
      <c r="J17" s="4">
        <v>92</v>
      </c>
      <c r="K17" s="4">
        <v>87</v>
      </c>
      <c r="L17" s="4">
        <v>89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44.666666666666664</v>
      </c>
    </row>
    <row r="18" spans="2:17">
      <c r="B18" s="6">
        <f t="shared" si="1"/>
        <v>10</v>
      </c>
      <c r="C18" s="3" t="s">
        <v>82</v>
      </c>
      <c r="D18" s="41" t="s">
        <v>93</v>
      </c>
      <c r="E18" s="41"/>
      <c r="F18" s="41"/>
      <c r="G18" s="41"/>
      <c r="H18" s="41"/>
      <c r="I18" s="41"/>
      <c r="J18" s="4">
        <v>91</v>
      </c>
      <c r="K18" s="4">
        <v>82</v>
      </c>
      <c r="L18" s="4">
        <v>85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43</v>
      </c>
    </row>
    <row r="19" spans="2:17">
      <c r="B19" s="6">
        <f t="shared" si="1"/>
        <v>11</v>
      </c>
      <c r="C19" s="3" t="s">
        <v>83</v>
      </c>
      <c r="D19" s="41" t="s">
        <v>94</v>
      </c>
      <c r="E19" s="41"/>
      <c r="F19" s="41"/>
      <c r="G19" s="41"/>
      <c r="H19" s="41"/>
      <c r="I19" s="41"/>
      <c r="J19" s="4">
        <v>94</v>
      </c>
      <c r="K19" s="4">
        <v>84</v>
      </c>
      <c r="L19" s="4">
        <v>88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44.333333333333336</v>
      </c>
    </row>
    <row r="20" spans="2:17">
      <c r="B20" s="6">
        <f t="shared" si="1"/>
        <v>12</v>
      </c>
      <c r="C20" s="3"/>
      <c r="D20" s="41"/>
      <c r="E20" s="41"/>
      <c r="F20" s="41"/>
      <c r="G20" s="41"/>
      <c r="H20" s="41"/>
      <c r="I20" s="41"/>
      <c r="J20" s="4"/>
      <c r="K20" s="4"/>
      <c r="L20" s="4"/>
      <c r="M20" s="4"/>
      <c r="N20" s="4"/>
      <c r="O20" s="4"/>
      <c r="P20" s="4"/>
      <c r="Q20" s="10"/>
    </row>
    <row r="21" spans="2:17">
      <c r="B21" s="6">
        <f t="shared" si="1"/>
        <v>13</v>
      </c>
      <c r="C21" s="3"/>
      <c r="D21" s="41"/>
      <c r="E21" s="41"/>
      <c r="F21" s="41"/>
      <c r="G21" s="41"/>
      <c r="H21" s="41"/>
      <c r="I21" s="41"/>
      <c r="J21" s="4"/>
      <c r="K21" s="4"/>
      <c r="L21" s="4"/>
      <c r="M21" s="4"/>
      <c r="N21" s="4"/>
      <c r="O21" s="4"/>
      <c r="P21" s="4"/>
      <c r="Q21" s="10"/>
    </row>
    <row r="22" spans="2:17">
      <c r="B22" s="6">
        <f t="shared" si="1"/>
        <v>14</v>
      </c>
      <c r="C22" s="3"/>
      <c r="D22" s="41"/>
      <c r="E22" s="41"/>
      <c r="F22" s="41"/>
      <c r="G22" s="41"/>
      <c r="H22" s="41"/>
      <c r="I22" s="41"/>
      <c r="J22" s="4"/>
      <c r="K22" s="4"/>
      <c r="L22" s="4"/>
      <c r="M22" s="4"/>
      <c r="N22" s="4"/>
      <c r="O22" s="4"/>
      <c r="P22" s="4"/>
      <c r="Q22" s="10"/>
    </row>
    <row r="23" spans="2:17">
      <c r="B23" s="6">
        <f t="shared" si="1"/>
        <v>15</v>
      </c>
      <c r="C23" s="3"/>
      <c r="D23" s="41"/>
      <c r="E23" s="41"/>
      <c r="F23" s="41"/>
      <c r="G23" s="41"/>
      <c r="H23" s="41"/>
      <c r="I23" s="41"/>
      <c r="J23" s="4"/>
      <c r="K23" s="4"/>
      <c r="L23" s="4"/>
      <c r="M23" s="4"/>
      <c r="N23" s="4"/>
      <c r="O23" s="4"/>
      <c r="P23" s="4"/>
      <c r="Q23" s="10"/>
    </row>
    <row r="24" spans="2:17">
      <c r="B24" s="6">
        <f t="shared" si="1"/>
        <v>16</v>
      </c>
      <c r="C24" s="3"/>
      <c r="D24" s="41"/>
      <c r="E24" s="41"/>
      <c r="F24" s="41"/>
      <c r="G24" s="41"/>
      <c r="H24" s="41"/>
      <c r="I24" s="41"/>
      <c r="J24" s="4"/>
      <c r="K24" s="4"/>
      <c r="L24" s="4"/>
      <c r="M24" s="4"/>
      <c r="N24" s="4"/>
      <c r="O24" s="4"/>
      <c r="P24" s="4"/>
      <c r="Q24" s="10"/>
    </row>
    <row r="25" spans="2:17">
      <c r="B25" s="6">
        <f t="shared" si="1"/>
        <v>17</v>
      </c>
      <c r="C25" s="3"/>
      <c r="D25" s="41"/>
      <c r="E25" s="41"/>
      <c r="F25" s="41"/>
      <c r="G25" s="41"/>
      <c r="H25" s="41"/>
      <c r="I25" s="41"/>
      <c r="J25" s="4"/>
      <c r="K25" s="4"/>
      <c r="L25" s="4"/>
      <c r="M25" s="4"/>
      <c r="N25" s="4"/>
      <c r="O25" s="4"/>
      <c r="P25" s="4"/>
      <c r="Q25" s="10"/>
    </row>
    <row r="26" spans="2:17">
      <c r="B26" s="6">
        <f t="shared" si="1"/>
        <v>18</v>
      </c>
      <c r="C26" s="3"/>
      <c r="D26" s="41"/>
      <c r="E26" s="41"/>
      <c r="F26" s="41"/>
      <c r="G26" s="41"/>
      <c r="H26" s="41"/>
      <c r="I26" s="41"/>
      <c r="J26" s="4"/>
      <c r="K26" s="4"/>
      <c r="L26" s="4"/>
      <c r="M26" s="4"/>
      <c r="N26" s="4"/>
      <c r="O26" s="4"/>
      <c r="P26" s="4"/>
      <c r="Q26" s="10"/>
    </row>
    <row r="27" spans="2:17">
      <c r="B27" s="6">
        <f t="shared" si="1"/>
        <v>19</v>
      </c>
      <c r="C27" s="3"/>
      <c r="D27" s="41"/>
      <c r="E27" s="41"/>
      <c r="F27" s="41"/>
      <c r="G27" s="41"/>
      <c r="H27" s="41"/>
      <c r="I27" s="41"/>
      <c r="J27" s="4"/>
      <c r="K27" s="4"/>
      <c r="L27" s="4"/>
      <c r="M27" s="4"/>
      <c r="N27" s="4"/>
      <c r="O27" s="4"/>
      <c r="P27" s="4"/>
      <c r="Q27" s="10"/>
    </row>
    <row r="28" spans="2:17">
      <c r="B28" s="6">
        <f t="shared" si="1"/>
        <v>20</v>
      </c>
      <c r="C28" s="3"/>
      <c r="D28" s="41"/>
      <c r="E28" s="41"/>
      <c r="F28" s="41"/>
      <c r="G28" s="41"/>
      <c r="H28" s="41"/>
      <c r="I28" s="41"/>
      <c r="J28" s="4"/>
      <c r="K28" s="4"/>
      <c r="L28" s="4"/>
      <c r="M28" s="4"/>
      <c r="N28" s="4"/>
      <c r="O28" s="4"/>
      <c r="P28" s="4"/>
      <c r="Q28" s="10"/>
    </row>
    <row r="29" spans="2:17">
      <c r="B29" s="6">
        <f t="shared" si="1"/>
        <v>21</v>
      </c>
      <c r="C29" s="3"/>
      <c r="D29" s="41"/>
      <c r="E29" s="41"/>
      <c r="F29" s="41"/>
      <c r="G29" s="41"/>
      <c r="H29" s="41"/>
      <c r="I29" s="41"/>
      <c r="J29" s="4"/>
      <c r="K29" s="4"/>
      <c r="L29" s="4"/>
      <c r="M29" s="4"/>
      <c r="N29" s="4"/>
      <c r="O29" s="4"/>
      <c r="P29" s="4"/>
      <c r="Q29" s="10"/>
    </row>
    <row r="30" spans="2:17">
      <c r="B30" s="6">
        <f t="shared" si="1"/>
        <v>22</v>
      </c>
      <c r="C30" s="3"/>
      <c r="D30" s="41"/>
      <c r="E30" s="41"/>
      <c r="F30" s="41"/>
      <c r="G30" s="41"/>
      <c r="H30" s="41"/>
      <c r="I30" s="41"/>
      <c r="J30" s="4"/>
      <c r="K30" s="4"/>
      <c r="L30" s="4"/>
      <c r="M30" s="4"/>
      <c r="N30" s="4"/>
      <c r="O30" s="4"/>
      <c r="P30" s="4"/>
      <c r="Q30" s="10"/>
    </row>
    <row r="31" spans="2:17">
      <c r="B31" s="6">
        <f t="shared" si="1"/>
        <v>23</v>
      </c>
      <c r="C31" s="3"/>
      <c r="D31" s="41"/>
      <c r="E31" s="41"/>
      <c r="F31" s="41"/>
      <c r="G31" s="41"/>
      <c r="H31" s="41"/>
      <c r="I31" s="41"/>
      <c r="J31" s="4"/>
      <c r="K31" s="4"/>
      <c r="L31" s="4"/>
      <c r="M31" s="4"/>
      <c r="N31" s="4"/>
      <c r="O31" s="4"/>
      <c r="P31" s="4"/>
      <c r="Q31" s="10"/>
    </row>
    <row r="32" spans="2:17">
      <c r="B32" s="6">
        <f t="shared" si="1"/>
        <v>24</v>
      </c>
      <c r="C32" s="3"/>
      <c r="D32" s="41"/>
      <c r="E32" s="41"/>
      <c r="F32" s="41"/>
      <c r="G32" s="41"/>
      <c r="H32" s="41"/>
      <c r="I32" s="41"/>
      <c r="J32" s="4"/>
      <c r="K32" s="4"/>
      <c r="L32" s="4"/>
      <c r="M32" s="4"/>
      <c r="N32" s="4"/>
      <c r="O32" s="4"/>
      <c r="P32" s="4"/>
      <c r="Q32" s="10"/>
    </row>
    <row r="33" spans="2:17">
      <c r="B33" s="6">
        <f t="shared" si="1"/>
        <v>25</v>
      </c>
      <c r="C33" s="3"/>
      <c r="D33" s="41"/>
      <c r="E33" s="41"/>
      <c r="F33" s="41"/>
      <c r="G33" s="41"/>
      <c r="H33" s="41"/>
      <c r="I33" s="41"/>
      <c r="J33" s="4"/>
      <c r="K33" s="4"/>
      <c r="L33" s="4"/>
      <c r="M33" s="4"/>
      <c r="N33" s="4"/>
      <c r="O33" s="4"/>
      <c r="P33" s="4"/>
      <c r="Q33" s="10"/>
    </row>
    <row r="34" spans="2:17">
      <c r="B34" s="6">
        <f t="shared" si="1"/>
        <v>26</v>
      </c>
      <c r="C34" s="3"/>
      <c r="D34" s="41"/>
      <c r="E34" s="41"/>
      <c r="F34" s="41"/>
      <c r="G34" s="41"/>
      <c r="H34" s="41"/>
      <c r="I34" s="41"/>
      <c r="J34" s="4"/>
      <c r="K34" s="4"/>
      <c r="L34" s="4"/>
      <c r="M34" s="4"/>
      <c r="N34" s="4"/>
      <c r="O34" s="4"/>
      <c r="P34" s="4"/>
      <c r="Q34" s="10"/>
    </row>
    <row r="35" spans="2:17">
      <c r="B35" s="6">
        <f t="shared" si="1"/>
        <v>27</v>
      </c>
      <c r="C35" s="3"/>
      <c r="D35" s="41"/>
      <c r="E35" s="41"/>
      <c r="F35" s="41"/>
      <c r="G35" s="41"/>
      <c r="H35" s="41"/>
      <c r="I35" s="41"/>
      <c r="J35" s="4"/>
      <c r="K35" s="4"/>
      <c r="L35" s="4"/>
      <c r="M35" s="4"/>
      <c r="N35" s="4"/>
      <c r="O35" s="4"/>
      <c r="P35" s="4"/>
      <c r="Q35" s="10"/>
    </row>
    <row r="36" spans="2:17">
      <c r="B36" s="6">
        <f t="shared" si="1"/>
        <v>28</v>
      </c>
      <c r="C36" s="3"/>
      <c r="D36" s="50"/>
      <c r="E36" s="50"/>
      <c r="F36" s="50"/>
      <c r="G36" s="50"/>
      <c r="H36" s="50"/>
      <c r="I36" s="50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3"/>
      <c r="D37" s="51"/>
      <c r="E37" s="52"/>
      <c r="F37" s="52"/>
      <c r="G37" s="52"/>
      <c r="H37" s="52"/>
      <c r="I37" s="53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3"/>
      <c r="D38" s="50"/>
      <c r="E38" s="50"/>
      <c r="F38" s="50"/>
      <c r="G38" s="50"/>
      <c r="H38" s="50"/>
      <c r="I38" s="50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3"/>
      <c r="D39" s="41"/>
      <c r="E39" s="41"/>
      <c r="F39" s="41"/>
      <c r="G39" s="41"/>
      <c r="H39" s="41"/>
      <c r="I39" s="41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45"/>
      <c r="E40" s="45"/>
      <c r="F40" s="45"/>
      <c r="G40" s="45"/>
      <c r="H40" s="45"/>
      <c r="I40" s="45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45"/>
      <c r="E42" s="45"/>
      <c r="F42" s="45"/>
      <c r="G42" s="45"/>
      <c r="H42" s="45"/>
      <c r="I42" s="45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45"/>
      <c r="E43" s="45"/>
      <c r="F43" s="45"/>
      <c r="G43" s="45"/>
      <c r="H43" s="45"/>
      <c r="I43" s="45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45"/>
      <c r="E44" s="45"/>
      <c r="F44" s="45"/>
      <c r="G44" s="45"/>
      <c r="H44" s="45"/>
      <c r="I44" s="45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45"/>
      <c r="E45" s="45"/>
      <c r="F45" s="45"/>
      <c r="G45" s="45"/>
      <c r="H45" s="45"/>
      <c r="I45" s="45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45"/>
      <c r="E46" s="45"/>
      <c r="F46" s="45"/>
      <c r="G46" s="45"/>
      <c r="H46" s="45"/>
      <c r="I46" s="45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45"/>
      <c r="E47" s="45"/>
      <c r="F47" s="45"/>
      <c r="G47" s="45"/>
      <c r="H47" s="45"/>
      <c r="I47" s="45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45"/>
      <c r="E48" s="45"/>
      <c r="F48" s="45"/>
      <c r="G48" s="45"/>
      <c r="H48" s="45"/>
      <c r="I48" s="45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45"/>
      <c r="E49" s="45"/>
      <c r="F49" s="45"/>
      <c r="G49" s="45"/>
      <c r="H49" s="45"/>
      <c r="I49" s="45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45"/>
      <c r="E50" s="45"/>
      <c r="F50" s="45"/>
      <c r="G50" s="45"/>
      <c r="H50" s="45"/>
      <c r="I50" s="45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45"/>
      <c r="E51" s="45"/>
      <c r="F51" s="45"/>
      <c r="G51" s="45"/>
      <c r="H51" s="45"/>
      <c r="I51" s="45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45"/>
      <c r="E52" s="45"/>
      <c r="F52" s="45"/>
      <c r="G52" s="45"/>
      <c r="H52" s="45"/>
      <c r="I52" s="45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47"/>
      <c r="E53" s="48"/>
      <c r="F53" s="48"/>
      <c r="G53" s="48"/>
      <c r="H53" s="48"/>
      <c r="I53" s="49"/>
      <c r="J53" s="3"/>
      <c r="K53" s="3"/>
      <c r="L53" s="3"/>
      <c r="M53" s="3"/>
      <c r="N53" s="3"/>
      <c r="O53" s="3"/>
      <c r="P53" s="3"/>
      <c r="Q53" s="10"/>
    </row>
    <row r="54" spans="2:17">
      <c r="C54" s="31"/>
      <c r="D54" s="31"/>
      <c r="E54" s="1"/>
      <c r="H54" s="34" t="s">
        <v>19</v>
      </c>
      <c r="I54" s="34"/>
      <c r="J54" s="11">
        <f>COUNTIF(J9:J53,"&gt;=70")</f>
        <v>11</v>
      </c>
      <c r="K54" s="11">
        <f t="shared" ref="K54:P54" si="2">COUNTIF(K9:K53,"&gt;=70")</f>
        <v>8</v>
      </c>
      <c r="L54" s="11">
        <f t="shared" si="2"/>
        <v>11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31"/>
      <c r="D55" s="31"/>
      <c r="E55" s="8"/>
      <c r="H55" s="35" t="s">
        <v>20</v>
      </c>
      <c r="I55" s="35"/>
      <c r="J55" s="12">
        <f>COUNTIF(J9:J53,"&lt;70")</f>
        <v>0</v>
      </c>
      <c r="K55" s="12">
        <f t="shared" ref="K55:Q55" si="4">COUNTIF(K9:K53,"&lt;70")</f>
        <v>3</v>
      </c>
      <c r="L55" s="12">
        <f t="shared" si="4"/>
        <v>0</v>
      </c>
      <c r="M55" s="12">
        <f t="shared" si="4"/>
        <v>11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>
      <c r="C56" s="31"/>
      <c r="D56" s="31"/>
      <c r="E56" s="31"/>
      <c r="H56" s="35" t="s">
        <v>21</v>
      </c>
      <c r="I56" s="35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>
      <c r="C57" s="31"/>
      <c r="D57" s="31"/>
      <c r="E57" s="1"/>
      <c r="H57" s="36" t="s">
        <v>16</v>
      </c>
      <c r="I57" s="36"/>
      <c r="J57" s="13">
        <f>J54/J56</f>
        <v>1</v>
      </c>
      <c r="K57" s="14">
        <f t="shared" ref="K57:Q57" si="6">K54/K56</f>
        <v>0.72727272727272729</v>
      </c>
      <c r="L57" s="14">
        <f t="shared" si="6"/>
        <v>1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31"/>
      <c r="D58" s="31"/>
      <c r="E58" s="1"/>
      <c r="H58" s="36" t="s">
        <v>17</v>
      </c>
      <c r="I58" s="36"/>
      <c r="J58" s="13">
        <f>J55/J56</f>
        <v>0</v>
      </c>
      <c r="K58" s="13">
        <f t="shared" ref="K58:Q58" si="7">K55/K56</f>
        <v>0.27272727272727271</v>
      </c>
      <c r="L58" s="14">
        <f t="shared" si="7"/>
        <v>0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31"/>
      <c r="D59" s="31"/>
      <c r="E59" s="8"/>
    </row>
    <row r="60" spans="2:17">
      <c r="C60" s="1"/>
      <c r="D60" s="1"/>
      <c r="E60" s="8"/>
    </row>
    <row r="61" spans="2:17">
      <c r="J61" s="37"/>
      <c r="K61" s="37"/>
      <c r="L61" s="37"/>
      <c r="M61" s="37"/>
      <c r="N61" s="37"/>
      <c r="O61" s="37"/>
      <c r="P61" s="37"/>
    </row>
    <row r="62" spans="2:17">
      <c r="J62" s="30" t="s">
        <v>18</v>
      </c>
      <c r="K62" s="30"/>
      <c r="L62" s="30"/>
      <c r="M62" s="30"/>
      <c r="N62" s="30"/>
      <c r="O62" s="30"/>
      <c r="P62" s="3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62"/>
  <sheetViews>
    <sheetView zoomScale="70" zoomScaleNormal="70" workbookViewId="0">
      <selection activeCell="L30" sqref="L30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46" t="s">
        <v>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</row>
    <row r="3" spans="2:20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20">
      <c r="C4" t="s">
        <v>0</v>
      </c>
      <c r="D4" s="38" t="s">
        <v>28</v>
      </c>
      <c r="E4" s="38"/>
      <c r="F4" s="38"/>
      <c r="G4" s="38"/>
      <c r="I4" t="s">
        <v>1</v>
      </c>
      <c r="J4" s="39" t="s">
        <v>29</v>
      </c>
      <c r="K4" s="39"/>
      <c r="M4" t="s">
        <v>2</v>
      </c>
      <c r="N4" s="40">
        <v>45957</v>
      </c>
      <c r="O4" s="40"/>
    </row>
    <row r="5" spans="2:20" ht="6.75" customHeight="1">
      <c r="D5" s="5"/>
      <c r="E5" s="5"/>
      <c r="F5" s="5"/>
      <c r="G5" s="5"/>
    </row>
    <row r="6" spans="2:20">
      <c r="C6" t="s">
        <v>3</v>
      </c>
      <c r="D6" s="39" t="s">
        <v>34</v>
      </c>
      <c r="E6" s="39"/>
      <c r="F6" s="39"/>
      <c r="G6" s="39"/>
      <c r="I6" s="31" t="s">
        <v>22</v>
      </c>
      <c r="J6" s="31"/>
      <c r="K6" s="32" t="s">
        <v>24</v>
      </c>
      <c r="L6" s="32"/>
      <c r="M6" s="32"/>
      <c r="N6" s="32"/>
      <c r="O6" s="32"/>
      <c r="P6" s="32"/>
    </row>
    <row r="7" spans="2:20" ht="11.25" customHeight="1"/>
    <row r="8" spans="2:20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t="s">
        <v>35</v>
      </c>
      <c r="D9" s="45" t="s">
        <v>36</v>
      </c>
      <c r="E9" s="45"/>
      <c r="F9" s="45"/>
      <c r="G9" s="45"/>
      <c r="H9" s="45"/>
      <c r="I9" s="45"/>
      <c r="J9" s="4">
        <v>87</v>
      </c>
      <c r="K9" s="27">
        <v>90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SUM(J9:M9)/4</f>
        <v>44.25</v>
      </c>
    </row>
    <row r="10" spans="2:20">
      <c r="B10" s="6">
        <f>B9+1</f>
        <v>2</v>
      </c>
      <c r="C10" s="6" t="s">
        <v>37</v>
      </c>
      <c r="D10" s="45" t="s">
        <v>55</v>
      </c>
      <c r="E10" s="45"/>
      <c r="F10" s="45"/>
      <c r="G10" s="45"/>
      <c r="H10" s="45"/>
      <c r="I10" s="45"/>
      <c r="J10" s="4">
        <v>86</v>
      </c>
      <c r="K10" s="4">
        <v>93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7" si="0">SUM(J10:M10)/4</f>
        <v>44.75</v>
      </c>
    </row>
    <row r="11" spans="2:20">
      <c r="B11" s="6">
        <f t="shared" ref="B11:B53" si="1">B10+1</f>
        <v>3</v>
      </c>
      <c r="C11" s="6" t="s">
        <v>38</v>
      </c>
      <c r="D11" s="45" t="s">
        <v>56</v>
      </c>
      <c r="E11" s="45"/>
      <c r="F11" s="45"/>
      <c r="G11" s="45"/>
      <c r="H11" s="45"/>
      <c r="I11" s="45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20">
      <c r="B12" s="6">
        <f t="shared" si="1"/>
        <v>4</v>
      </c>
      <c r="C12" s="6" t="s">
        <v>39</v>
      </c>
      <c r="D12" s="45" t="s">
        <v>57</v>
      </c>
      <c r="E12" s="45"/>
      <c r="F12" s="45"/>
      <c r="G12" s="45"/>
      <c r="H12" s="45"/>
      <c r="I12" s="45"/>
      <c r="J12" s="4">
        <v>91</v>
      </c>
      <c r="K12" s="4">
        <v>88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44.75</v>
      </c>
    </row>
    <row r="13" spans="2:20">
      <c r="B13" s="6">
        <f t="shared" si="1"/>
        <v>5</v>
      </c>
      <c r="C13" s="6" t="s">
        <v>40</v>
      </c>
      <c r="D13" s="45" t="s">
        <v>58</v>
      </c>
      <c r="E13" s="45"/>
      <c r="F13" s="45"/>
      <c r="G13" s="45"/>
      <c r="H13" s="45"/>
      <c r="I13" s="45"/>
      <c r="J13" s="4">
        <v>0</v>
      </c>
      <c r="K13" s="4">
        <v>84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21</v>
      </c>
    </row>
    <row r="14" spans="2:20">
      <c r="B14" s="6">
        <f t="shared" si="1"/>
        <v>6</v>
      </c>
      <c r="C14" s="6" t="s">
        <v>41</v>
      </c>
      <c r="D14" s="45" t="s">
        <v>59</v>
      </c>
      <c r="E14" s="45"/>
      <c r="F14" s="45"/>
      <c r="G14" s="45"/>
      <c r="H14" s="45"/>
      <c r="I14" s="45"/>
      <c r="J14" s="4">
        <v>87</v>
      </c>
      <c r="K14" s="4">
        <v>86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43.25</v>
      </c>
    </row>
    <row r="15" spans="2:20">
      <c r="B15" s="6">
        <f t="shared" si="1"/>
        <v>7</v>
      </c>
      <c r="C15" s="6" t="s">
        <v>42</v>
      </c>
      <c r="D15" s="45" t="s">
        <v>60</v>
      </c>
      <c r="E15" s="45"/>
      <c r="F15" s="45"/>
      <c r="G15" s="45"/>
      <c r="H15" s="45"/>
      <c r="I15" s="45"/>
      <c r="J15" s="4">
        <v>87</v>
      </c>
      <c r="K15" s="4">
        <v>84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42.75</v>
      </c>
      <c r="T15">
        <f>SUM(K9:K27)/19</f>
        <v>78.421052631578945</v>
      </c>
    </row>
    <row r="16" spans="2:20">
      <c r="B16" s="6">
        <f t="shared" si="1"/>
        <v>8</v>
      </c>
      <c r="C16" s="6" t="s">
        <v>44</v>
      </c>
      <c r="D16" s="45" t="s">
        <v>61</v>
      </c>
      <c r="E16" s="45"/>
      <c r="F16" s="45"/>
      <c r="G16" s="45"/>
      <c r="H16" s="45"/>
      <c r="I16" s="45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>
      <c r="B17" s="6">
        <f t="shared" si="1"/>
        <v>9</v>
      </c>
      <c r="C17" s="6" t="s">
        <v>43</v>
      </c>
      <c r="D17" s="45" t="s">
        <v>62</v>
      </c>
      <c r="E17" s="45"/>
      <c r="F17" s="45"/>
      <c r="G17" s="45"/>
      <c r="H17" s="45"/>
      <c r="I17" s="45"/>
      <c r="J17" s="4">
        <v>75</v>
      </c>
      <c r="K17" s="4">
        <v>73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37</v>
      </c>
    </row>
    <row r="18" spans="2:17">
      <c r="B18" s="6">
        <f t="shared" si="1"/>
        <v>10</v>
      </c>
      <c r="C18" s="6" t="s">
        <v>45</v>
      </c>
      <c r="D18" s="45" t="s">
        <v>63</v>
      </c>
      <c r="E18" s="45"/>
      <c r="F18" s="45"/>
      <c r="G18" s="45"/>
      <c r="H18" s="45"/>
      <c r="I18" s="45"/>
      <c r="J18" s="4">
        <v>78</v>
      </c>
      <c r="K18" s="4">
        <v>89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41.75</v>
      </c>
    </row>
    <row r="19" spans="2:17">
      <c r="B19" s="6">
        <f t="shared" si="1"/>
        <v>11</v>
      </c>
      <c r="C19" s="6" t="s">
        <v>46</v>
      </c>
      <c r="D19" s="45" t="s">
        <v>64</v>
      </c>
      <c r="E19" s="45"/>
      <c r="F19" s="45"/>
      <c r="G19" s="45"/>
      <c r="H19" s="45"/>
      <c r="I19" s="45"/>
      <c r="J19" s="4">
        <v>89</v>
      </c>
      <c r="K19" s="4">
        <v>90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44.75</v>
      </c>
    </row>
    <row r="20" spans="2:17">
      <c r="B20" s="6">
        <f t="shared" si="1"/>
        <v>12</v>
      </c>
      <c r="C20" s="6" t="s">
        <v>47</v>
      </c>
      <c r="D20" s="45" t="s">
        <v>65</v>
      </c>
      <c r="E20" s="45"/>
      <c r="F20" s="45"/>
      <c r="G20" s="45"/>
      <c r="H20" s="45"/>
      <c r="I20" s="45"/>
      <c r="J20" s="4">
        <v>77</v>
      </c>
      <c r="K20" s="4">
        <v>77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38.5</v>
      </c>
    </row>
    <row r="21" spans="2:17">
      <c r="B21" s="6">
        <f t="shared" si="1"/>
        <v>13</v>
      </c>
      <c r="C21" s="6" t="s">
        <v>48</v>
      </c>
      <c r="D21" s="45" t="s">
        <v>66</v>
      </c>
      <c r="E21" s="45"/>
      <c r="F21" s="45"/>
      <c r="G21" s="45"/>
      <c r="H21" s="45"/>
      <c r="I21" s="45"/>
      <c r="J21" s="4">
        <v>85</v>
      </c>
      <c r="K21" s="4">
        <v>93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44.5</v>
      </c>
    </row>
    <row r="22" spans="2:17">
      <c r="B22" s="6">
        <f t="shared" si="1"/>
        <v>14</v>
      </c>
      <c r="C22" s="6" t="s">
        <v>49</v>
      </c>
      <c r="D22" s="45" t="s">
        <v>67</v>
      </c>
      <c r="E22" s="45"/>
      <c r="F22" s="45"/>
      <c r="G22" s="45"/>
      <c r="H22" s="45"/>
      <c r="I22" s="45"/>
      <c r="J22" s="4">
        <v>74</v>
      </c>
      <c r="K22" s="4">
        <v>90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41</v>
      </c>
    </row>
    <row r="23" spans="2:17">
      <c r="B23" s="6">
        <f t="shared" si="1"/>
        <v>15</v>
      </c>
      <c r="C23" s="6" t="s">
        <v>50</v>
      </c>
      <c r="D23" s="45" t="s">
        <v>68</v>
      </c>
      <c r="E23" s="45"/>
      <c r="F23" s="45"/>
      <c r="G23" s="45"/>
      <c r="H23" s="45"/>
      <c r="I23" s="45"/>
      <c r="J23" s="4">
        <v>82</v>
      </c>
      <c r="K23" s="4">
        <v>93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43.75</v>
      </c>
    </row>
    <row r="24" spans="2:17">
      <c r="B24" s="6">
        <f t="shared" si="1"/>
        <v>16</v>
      </c>
      <c r="C24" s="6" t="s">
        <v>51</v>
      </c>
      <c r="D24" s="45" t="s">
        <v>69</v>
      </c>
      <c r="E24" s="45"/>
      <c r="F24" s="45"/>
      <c r="G24" s="45"/>
      <c r="H24" s="45"/>
      <c r="I24" s="45"/>
      <c r="J24" s="4">
        <v>83</v>
      </c>
      <c r="K24" s="4">
        <v>91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43.5</v>
      </c>
    </row>
    <row r="25" spans="2:17">
      <c r="B25" s="6">
        <f t="shared" si="1"/>
        <v>17</v>
      </c>
      <c r="C25" s="6" t="s">
        <v>52</v>
      </c>
      <c r="D25" s="45" t="s">
        <v>70</v>
      </c>
      <c r="E25" s="45"/>
      <c r="F25" s="45"/>
      <c r="G25" s="45"/>
      <c r="H25" s="45"/>
      <c r="I25" s="45"/>
      <c r="J25" s="4">
        <v>88</v>
      </c>
      <c r="K25" s="4">
        <v>91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44.75</v>
      </c>
    </row>
    <row r="26" spans="2:17">
      <c r="B26" s="6">
        <f t="shared" si="1"/>
        <v>18</v>
      </c>
      <c r="C26" s="6" t="s">
        <v>53</v>
      </c>
      <c r="D26" s="45" t="s">
        <v>71</v>
      </c>
      <c r="E26" s="45"/>
      <c r="F26" s="45"/>
      <c r="G26" s="45"/>
      <c r="H26" s="45"/>
      <c r="I26" s="45"/>
      <c r="J26" s="4">
        <v>77</v>
      </c>
      <c r="K26" s="4">
        <v>86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40.75</v>
      </c>
    </row>
    <row r="27" spans="2:17">
      <c r="B27" s="6">
        <f t="shared" si="1"/>
        <v>19</v>
      </c>
      <c r="C27" s="6" t="s">
        <v>54</v>
      </c>
      <c r="D27" s="45" t="s">
        <v>72</v>
      </c>
      <c r="E27" s="45"/>
      <c r="F27" s="45"/>
      <c r="G27" s="45"/>
      <c r="H27" s="45"/>
      <c r="I27" s="45"/>
      <c r="J27" s="4">
        <v>83</v>
      </c>
      <c r="K27" s="4">
        <v>92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43.75</v>
      </c>
    </row>
    <row r="28" spans="2:17">
      <c r="B28" s="6">
        <f t="shared" si="1"/>
        <v>20</v>
      </c>
      <c r="C28" s="6"/>
      <c r="D28" s="45"/>
      <c r="E28" s="45"/>
      <c r="F28" s="45"/>
      <c r="G28" s="45"/>
      <c r="H28" s="45"/>
      <c r="I28" s="45"/>
      <c r="J28" s="4"/>
      <c r="K28" s="4"/>
      <c r="L28" s="4"/>
      <c r="M28" s="4"/>
      <c r="N28" s="4"/>
      <c r="O28" s="4"/>
      <c r="P28" s="4"/>
      <c r="Q28" s="10"/>
    </row>
    <row r="29" spans="2:17">
      <c r="B29" s="6">
        <f t="shared" si="1"/>
        <v>21</v>
      </c>
      <c r="C29" s="6"/>
      <c r="D29" s="45"/>
      <c r="E29" s="45"/>
      <c r="F29" s="45"/>
      <c r="G29" s="45"/>
      <c r="H29" s="45"/>
      <c r="I29" s="45"/>
      <c r="J29" s="4"/>
      <c r="K29" s="4"/>
      <c r="L29" s="4"/>
      <c r="M29" s="4"/>
      <c r="N29" s="4"/>
      <c r="O29" s="4"/>
      <c r="P29" s="4"/>
      <c r="Q29" s="10"/>
    </row>
    <row r="30" spans="2:17">
      <c r="B30" s="6">
        <f t="shared" si="1"/>
        <v>22</v>
      </c>
      <c r="C30" s="6"/>
      <c r="D30" s="45"/>
      <c r="E30" s="45"/>
      <c r="F30" s="45"/>
      <c r="G30" s="45"/>
      <c r="H30" s="45"/>
      <c r="I30" s="45"/>
      <c r="J30" s="4"/>
      <c r="K30" s="4"/>
      <c r="L30" s="4"/>
      <c r="M30" s="4"/>
      <c r="N30" s="4"/>
      <c r="O30" s="4"/>
      <c r="P30" s="4"/>
      <c r="Q30" s="10"/>
    </row>
    <row r="31" spans="2:17">
      <c r="B31" s="6">
        <f t="shared" si="1"/>
        <v>23</v>
      </c>
      <c r="C31" s="6"/>
      <c r="D31" s="45"/>
      <c r="E31" s="45"/>
      <c r="F31" s="45"/>
      <c r="G31" s="45"/>
      <c r="H31" s="45"/>
      <c r="I31" s="45"/>
      <c r="J31" s="4"/>
      <c r="K31" s="4"/>
      <c r="L31" s="4"/>
      <c r="M31" s="4"/>
      <c r="N31" s="4"/>
      <c r="O31" s="4"/>
      <c r="P31" s="4"/>
      <c r="Q31" s="10"/>
    </row>
    <row r="32" spans="2:17">
      <c r="B32" s="6">
        <f t="shared" si="1"/>
        <v>24</v>
      </c>
      <c r="C32" s="6"/>
      <c r="D32" s="45"/>
      <c r="E32" s="45"/>
      <c r="F32" s="45"/>
      <c r="G32" s="45"/>
      <c r="H32" s="45"/>
      <c r="I32" s="45"/>
      <c r="J32" s="4"/>
      <c r="K32" s="4"/>
      <c r="L32" s="4"/>
      <c r="M32" s="4"/>
      <c r="N32" s="4"/>
      <c r="O32" s="4"/>
      <c r="P32" s="4"/>
      <c r="Q32" s="10"/>
    </row>
    <row r="33" spans="2:17">
      <c r="B33" s="6">
        <f t="shared" si="1"/>
        <v>25</v>
      </c>
      <c r="C33" s="6"/>
      <c r="D33" s="45"/>
      <c r="E33" s="45"/>
      <c r="F33" s="45"/>
      <c r="G33" s="45"/>
      <c r="H33" s="45"/>
      <c r="I33" s="45"/>
      <c r="J33" s="4"/>
      <c r="K33" s="4"/>
      <c r="L33" s="4"/>
      <c r="M33" s="4"/>
      <c r="N33" s="4"/>
      <c r="O33" s="4"/>
      <c r="P33" s="4"/>
      <c r="Q33" s="10"/>
    </row>
    <row r="34" spans="2:17">
      <c r="B34" s="6">
        <f t="shared" si="1"/>
        <v>26</v>
      </c>
      <c r="C34" s="6"/>
      <c r="D34" s="45"/>
      <c r="E34" s="45"/>
      <c r="F34" s="45"/>
      <c r="G34" s="45"/>
      <c r="H34" s="45"/>
      <c r="I34" s="45"/>
      <c r="J34" s="4"/>
      <c r="K34" s="4"/>
      <c r="L34" s="4"/>
      <c r="M34" s="4"/>
      <c r="N34" s="4"/>
      <c r="O34" s="4"/>
      <c r="P34" s="4"/>
      <c r="Q34" s="10"/>
    </row>
    <row r="35" spans="2:17">
      <c r="B35" s="6">
        <f t="shared" si="1"/>
        <v>27</v>
      </c>
      <c r="C35" s="6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10"/>
    </row>
    <row r="36" spans="2:17">
      <c r="B36" s="6">
        <f t="shared" si="1"/>
        <v>28</v>
      </c>
      <c r="C36" s="6"/>
      <c r="D36" s="45"/>
      <c r="E36" s="45"/>
      <c r="F36" s="45"/>
      <c r="G36" s="45"/>
      <c r="H36" s="45"/>
      <c r="I36" s="45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6"/>
      <c r="D37" s="45"/>
      <c r="E37" s="45"/>
      <c r="F37" s="45"/>
      <c r="G37" s="45"/>
      <c r="H37" s="45"/>
      <c r="I37" s="45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6"/>
      <c r="D38" s="45"/>
      <c r="E38" s="45"/>
      <c r="F38" s="45"/>
      <c r="G38" s="45"/>
      <c r="H38" s="45"/>
      <c r="I38" s="45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6"/>
      <c r="D39" s="45"/>
      <c r="E39" s="45"/>
      <c r="F39" s="45"/>
      <c r="G39" s="45"/>
      <c r="H39" s="45"/>
      <c r="I39" s="45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45"/>
      <c r="E40" s="45"/>
      <c r="F40" s="45"/>
      <c r="G40" s="45"/>
      <c r="H40" s="45"/>
      <c r="I40" s="45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45"/>
      <c r="E42" s="45"/>
      <c r="F42" s="45"/>
      <c r="G42" s="45"/>
      <c r="H42" s="45"/>
      <c r="I42" s="45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45"/>
      <c r="E43" s="45"/>
      <c r="F43" s="45"/>
      <c r="G43" s="45"/>
      <c r="H43" s="45"/>
      <c r="I43" s="45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45"/>
      <c r="E44" s="45"/>
      <c r="F44" s="45"/>
      <c r="G44" s="45"/>
      <c r="H44" s="45"/>
      <c r="I44" s="45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45"/>
      <c r="E45" s="45"/>
      <c r="F45" s="45"/>
      <c r="G45" s="45"/>
      <c r="H45" s="45"/>
      <c r="I45" s="45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45"/>
      <c r="E46" s="45"/>
      <c r="F46" s="45"/>
      <c r="G46" s="45"/>
      <c r="H46" s="45"/>
      <c r="I46" s="45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45"/>
      <c r="E47" s="45"/>
      <c r="F47" s="45"/>
      <c r="G47" s="45"/>
      <c r="H47" s="45"/>
      <c r="I47" s="45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45"/>
      <c r="E48" s="45"/>
      <c r="F48" s="45"/>
      <c r="G48" s="45"/>
      <c r="H48" s="45"/>
      <c r="I48" s="45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45"/>
      <c r="E49" s="45"/>
      <c r="F49" s="45"/>
      <c r="G49" s="45"/>
      <c r="H49" s="45"/>
      <c r="I49" s="45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45"/>
      <c r="E50" s="45"/>
      <c r="F50" s="45"/>
      <c r="G50" s="45"/>
      <c r="H50" s="45"/>
      <c r="I50" s="45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45"/>
      <c r="E51" s="45"/>
      <c r="F51" s="45"/>
      <c r="G51" s="45"/>
      <c r="H51" s="45"/>
      <c r="I51" s="45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45"/>
      <c r="E52" s="45"/>
      <c r="F52" s="45"/>
      <c r="G52" s="45"/>
      <c r="H52" s="45"/>
      <c r="I52" s="45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47"/>
      <c r="E53" s="48"/>
      <c r="F53" s="48"/>
      <c r="G53" s="48"/>
      <c r="H53" s="48"/>
      <c r="I53" s="49"/>
      <c r="J53" s="3"/>
      <c r="K53" s="3"/>
      <c r="L53" s="3"/>
      <c r="M53" s="3"/>
      <c r="N53" s="3"/>
      <c r="O53" s="3"/>
      <c r="P53" s="3"/>
      <c r="Q53" s="10"/>
    </row>
    <row r="54" spans="2:17">
      <c r="C54" s="31"/>
      <c r="D54" s="31"/>
      <c r="E54" s="1"/>
      <c r="H54" s="34" t="s">
        <v>19</v>
      </c>
      <c r="I54" s="34"/>
      <c r="J54" s="11">
        <f>COUNTIF(J9:J53,"&gt;=70")</f>
        <v>16</v>
      </c>
      <c r="K54" s="11">
        <f t="shared" ref="K54:P54" si="2">COUNTIF(K9:K53,"&gt;=70")</f>
        <v>17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31"/>
      <c r="D55" s="31"/>
      <c r="E55" s="8"/>
      <c r="H55" s="35" t="s">
        <v>20</v>
      </c>
      <c r="I55" s="35"/>
      <c r="J55" s="12">
        <f>COUNTIF(J9:J53,"&lt;70")</f>
        <v>3</v>
      </c>
      <c r="K55" s="12">
        <f t="shared" ref="K55:Q55" si="4">COUNTIF(K9:K53,"&lt;70")</f>
        <v>2</v>
      </c>
      <c r="L55" s="12">
        <f t="shared" si="4"/>
        <v>19</v>
      </c>
      <c r="M55" s="12">
        <f t="shared" si="4"/>
        <v>19</v>
      </c>
      <c r="N55" s="12">
        <f t="shared" si="4"/>
        <v>19</v>
      </c>
      <c r="O55" s="12">
        <f t="shared" si="4"/>
        <v>19</v>
      </c>
      <c r="P55" s="12">
        <f t="shared" si="4"/>
        <v>19</v>
      </c>
      <c r="Q55" s="12">
        <f t="shared" si="4"/>
        <v>19</v>
      </c>
    </row>
    <row r="56" spans="2:17">
      <c r="C56" s="31"/>
      <c r="D56" s="31"/>
      <c r="E56" s="31"/>
      <c r="H56" s="35" t="s">
        <v>21</v>
      </c>
      <c r="I56" s="35"/>
      <c r="J56" s="12">
        <f>COUNT(J9:J53)</f>
        <v>19</v>
      </c>
      <c r="K56" s="12">
        <f t="shared" ref="K56:Q56" si="5">COUNT(K9:K53)</f>
        <v>19</v>
      </c>
      <c r="L56" s="12">
        <f t="shared" si="5"/>
        <v>19</v>
      </c>
      <c r="M56" s="12">
        <f t="shared" si="5"/>
        <v>19</v>
      </c>
      <c r="N56" s="12">
        <f t="shared" si="5"/>
        <v>19</v>
      </c>
      <c r="O56" s="12">
        <f t="shared" si="5"/>
        <v>19</v>
      </c>
      <c r="P56" s="12">
        <f t="shared" si="5"/>
        <v>19</v>
      </c>
      <c r="Q56" s="12">
        <f t="shared" si="5"/>
        <v>19</v>
      </c>
    </row>
    <row r="57" spans="2:17">
      <c r="C57" s="31"/>
      <c r="D57" s="31"/>
      <c r="E57" s="1"/>
      <c r="H57" s="36" t="s">
        <v>16</v>
      </c>
      <c r="I57" s="36"/>
      <c r="J57" s="13">
        <f>J54/J56</f>
        <v>0.84210526315789469</v>
      </c>
      <c r="K57" s="14">
        <f t="shared" ref="K57:Q57" si="6">K54/K56</f>
        <v>0.89473684210526316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31"/>
      <c r="D58" s="31"/>
      <c r="E58" s="1"/>
      <c r="H58" s="36" t="s">
        <v>17</v>
      </c>
      <c r="I58" s="36"/>
      <c r="J58" s="13">
        <f>J55/J56</f>
        <v>0.15789473684210525</v>
      </c>
      <c r="K58" s="13">
        <f t="shared" ref="K58:Q58" si="7">K55/K56</f>
        <v>0.10526315789473684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31"/>
      <c r="D59" s="31"/>
      <c r="E59" s="8"/>
    </row>
    <row r="60" spans="2:17">
      <c r="C60" s="1"/>
      <c r="D60" s="1"/>
      <c r="E60" s="8"/>
    </row>
    <row r="61" spans="2:17">
      <c r="J61" s="37"/>
      <c r="K61" s="37"/>
      <c r="L61" s="37"/>
      <c r="M61" s="37"/>
      <c r="N61" s="37"/>
      <c r="O61" s="37"/>
      <c r="P61" s="37"/>
    </row>
    <row r="62" spans="2:17">
      <c r="J62" s="30" t="s">
        <v>18</v>
      </c>
      <c r="K62" s="30"/>
      <c r="L62" s="30"/>
      <c r="M62" s="30"/>
      <c r="N62" s="30"/>
      <c r="O62" s="30"/>
      <c r="P62" s="3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MATEMATICAS DISCRETAS</vt:lpstr>
      <vt:lpstr>TALLER DE ETICA</vt:lpstr>
      <vt:lpstr>SISTEMAS OPERATIVOS1 A</vt:lpstr>
      <vt:lpstr>SISTEMAS OPERATIVOS 1 B</vt:lpstr>
      <vt:lpstr>ARQUITECTURA DE COMPUTADORAS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Ƹ̵̡Ӝ̵̨̄Ʒ Lily Alejandra Medrano Mendoza.Ƹ̵̡Ӝ̵̨̄Ʒ</cp:lastModifiedBy>
  <cp:lastPrinted>2023-03-21T15:13:53Z</cp:lastPrinted>
  <dcterms:created xsi:type="dcterms:W3CDTF">2023-03-14T19:16:59Z</dcterms:created>
  <dcterms:modified xsi:type="dcterms:W3CDTF">2025-10-25T23:12:08Z</dcterms:modified>
</cp:coreProperties>
</file>