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"/>
    </mc:Choice>
  </mc:AlternateContent>
  <xr:revisionPtr revIDLastSave="0" documentId="13_ncr:1_{1C722E55-BF63-4A23-9E43-9E9706823F4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31" l="1"/>
  <c r="M27" i="31"/>
  <c r="L27" i="31"/>
  <c r="J27" i="31"/>
  <c r="K27" i="31" s="1"/>
  <c r="I27" i="31"/>
  <c r="I14" i="31"/>
  <c r="H27" i="31"/>
  <c r="G27" i="31"/>
  <c r="F27" i="31"/>
  <c r="J19" i="30"/>
  <c r="M19" i="30"/>
  <c r="J18" i="30"/>
  <c r="M18" i="30"/>
  <c r="D14" i="30"/>
  <c r="J18" i="27" l="1"/>
  <c r="M18" i="27"/>
  <c r="J19" i="27"/>
  <c r="M19" i="27"/>
  <c r="J14" i="26" l="1"/>
  <c r="O27" i="31"/>
  <c r="M17" i="3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E14" i="31"/>
  <c r="D14" i="31"/>
  <c r="B14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J17" i="30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E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M14" i="27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M16" i="26"/>
  <c r="J16" i="26"/>
  <c r="M15" i="26"/>
  <c r="J15" i="26"/>
  <c r="M14" i="26"/>
  <c r="M13" i="26"/>
  <c r="J13" i="26"/>
  <c r="M17" i="27" l="1"/>
  <c r="J15" i="30"/>
  <c r="M15" i="27"/>
  <c r="I15" i="31"/>
  <c r="J16" i="27"/>
  <c r="M27" i="26"/>
  <c r="J15" i="31"/>
  <c r="K15" i="31" s="1"/>
  <c r="J27" i="26"/>
  <c r="K27" i="26" s="1"/>
  <c r="J14" i="27"/>
  <c r="J14" i="30"/>
  <c r="J14" i="31"/>
  <c r="K14" i="31" s="1"/>
  <c r="M13" i="27"/>
  <c r="M16" i="27"/>
  <c r="F27" i="30"/>
  <c r="J27" i="30" s="1"/>
  <c r="K27" i="30" s="1"/>
  <c r="I16" i="31"/>
  <c r="I13" i="31"/>
  <c r="M14" i="31"/>
  <c r="J16" i="31"/>
  <c r="K16" i="31" s="1"/>
  <c r="I17" i="31"/>
  <c r="J13" i="31"/>
  <c r="K13" i="31" s="1"/>
  <c r="J17" i="31"/>
  <c r="K17" i="31" s="1"/>
  <c r="I27" i="26"/>
  <c r="M13" i="30"/>
  <c r="M17" i="30"/>
  <c r="M14" i="30"/>
  <c r="J16" i="30"/>
  <c r="J13" i="30"/>
  <c r="F27" i="27"/>
  <c r="J27" i="27" s="1"/>
  <c r="K27" i="27" s="1"/>
  <c r="M27" i="30" l="1"/>
  <c r="I27" i="30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<sst xmlns="http://schemas.openxmlformats.org/spreadsheetml/2006/main" count="169" uniqueCount="50">
  <si>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</si>
  <si>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</si>
  <si>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</si>
  <si>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</si>
  <si>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</si>
  <si>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</si>
  <si>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</si>
  <si>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</si>
  <si>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</si>
  <si>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</si>
  <si>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</si>
  <si>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</si>
  <si>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</si>
  <si>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</si>
  <si>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</si>
  <si>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</si>
  <si>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</si>
  <si>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</si>
  <si>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</si>
  <si>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</si>
  <si>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</si>
  <si>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</si>
  <si>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</si>
  <si>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</si>
  <si>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</si>
  <si>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</si>
  <si>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</si>
  <si>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</si>
  <si>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</si>
  <si>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</si>
  <si>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</si>
  <si>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</si>
  <si>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</si>
  <si>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</si>
  <si>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LILY ALEJANDRA MEDRANO MENDOZA</t>
  </si>
  <si>
    <t>MATEMATICAS DISCRETAS</t>
  </si>
  <si>
    <t>TALLER DE ETICA</t>
  </si>
  <si>
    <t>SISTEMAS OPERATIVOS 1</t>
  </si>
  <si>
    <t>ARQUITECTURA DE COMPUTADORAS</t>
  </si>
  <si>
    <t>S/E</t>
  </si>
  <si>
    <t>104B</t>
  </si>
  <si>
    <t>304A</t>
  </si>
  <si>
    <t>304B</t>
  </si>
  <si>
    <t>504A</t>
  </si>
  <si>
    <t>ISIC</t>
  </si>
  <si>
    <t>II</t>
  </si>
  <si>
    <t>III</t>
  </si>
  <si>
    <t>IV</t>
  </si>
  <si>
    <t>T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</si>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</sst>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="97" zoomScaleNormal="100" zoomScaleSheetLayoutView="100" zoomScalePageLayoutView="70" workbookViewId="0">
      <selection activeCell="C13" sqref="C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40</v>
      </c>
      <c r="E13" s="8" t="s">
        <v>44</v>
      </c>
      <c r="F13" s="8">
        <v>27</v>
      </c>
      <c r="G13" s="8">
        <v>14</v>
      </c>
      <c r="H13" s="8">
        <v>0</v>
      </c>
      <c r="I13" s="9"/>
      <c r="J13" s="8">
        <f t="shared" ref="J13:J27" si="0">(F13-SUM(G13:H13))-L13</f>
        <v>13</v>
      </c>
      <c r="K13" s="9"/>
      <c r="L13" s="8">
        <v>0</v>
      </c>
      <c r="M13" s="9">
        <f t="shared" ref="M13:M27" si="1">L13/F13</f>
        <v>0</v>
      </c>
      <c r="N13" s="8">
        <v>44.59</v>
      </c>
      <c r="O13" s="12">
        <v>0.51800000000000002</v>
      </c>
      <c r="P13" s="17"/>
    </row>
    <row r="14" spans="1:16" s="10" customFormat="1" x14ac:dyDescent="0.25">
      <c r="A14" s="17"/>
      <c r="B14" s="7" t="s">
        <v>36</v>
      </c>
      <c r="C14" s="8" t="s">
        <v>39</v>
      </c>
      <c r="D14" s="8" t="s">
        <v>40</v>
      </c>
      <c r="E14" s="8" t="s">
        <v>44</v>
      </c>
      <c r="F14" s="8">
        <v>27</v>
      </c>
      <c r="G14" s="8"/>
      <c r="H14" s="8">
        <v>0</v>
      </c>
      <c r="I14" s="9"/>
      <c r="J14" s="8">
        <f>(F14-SUM(G14:H14))-L14</f>
        <v>27</v>
      </c>
      <c r="K14" s="9"/>
      <c r="L14" s="8">
        <v>0</v>
      </c>
      <c r="M14" s="9">
        <f t="shared" si="1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21</v>
      </c>
      <c r="G15" s="8">
        <v>21</v>
      </c>
      <c r="H15" s="8">
        <v>0</v>
      </c>
      <c r="I15" s="9"/>
      <c r="J15" s="8">
        <f t="shared" ref="J15:J17" si="2">(F15-SUM(G15:H15))-L15</f>
        <v>0</v>
      </c>
      <c r="K15" s="9"/>
      <c r="L15" s="8">
        <v>0</v>
      </c>
      <c r="M15" s="9">
        <f t="shared" si="1"/>
        <v>0</v>
      </c>
      <c r="N15" s="8">
        <v>86.7</v>
      </c>
      <c r="O15" s="12">
        <v>0.62</v>
      </c>
      <c r="P15" s="17"/>
    </row>
    <row r="16" spans="1:16" s="10" customFormat="1" x14ac:dyDescent="0.2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11</v>
      </c>
      <c r="G16" s="8">
        <v>11</v>
      </c>
      <c r="H16" s="8">
        <v>0</v>
      </c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88.7</v>
      </c>
      <c r="O16" s="12">
        <v>0.72699999999999998</v>
      </c>
      <c r="P16" s="17"/>
    </row>
    <row r="17" spans="1:16" s="10" customFormat="1" x14ac:dyDescent="0.2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19</v>
      </c>
      <c r="G17" s="8">
        <v>16</v>
      </c>
      <c r="H17" s="8">
        <v>0</v>
      </c>
      <c r="I17" s="9"/>
      <c r="J17" s="8">
        <f t="shared" si="2"/>
        <v>3</v>
      </c>
      <c r="K17" s="9"/>
      <c r="L17" s="8">
        <v>0</v>
      </c>
      <c r="M17" s="9">
        <f t="shared" si="1"/>
        <v>0</v>
      </c>
      <c r="N17" s="8">
        <v>69.900000000000006</v>
      </c>
      <c r="O17" s="12">
        <v>0.84199999999999997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105</v>
      </c>
      <c r="G27" s="20">
        <f>SUM(G13:G26)</f>
        <v>62</v>
      </c>
      <c r="H27" s="20">
        <f>SUM(H13:H26)</f>
        <v>0</v>
      </c>
      <c r="I27" s="21">
        <f>SUM(G27:H27)/F27</f>
        <v>0.59047619047619049</v>
      </c>
      <c r="J27" s="20">
        <f t="shared" si="0"/>
        <v>43</v>
      </c>
      <c r="K27" s="21">
        <f t="shared" ref="K27" si="3">J27/F27</f>
        <v>0.40952380952380951</v>
      </c>
      <c r="L27" s="20">
        <f>SUM(L13:L26)</f>
        <v>0</v>
      </c>
      <c r="M27" s="21">
        <f t="shared" si="1"/>
        <v>0</v>
      </c>
      <c r="N27" s="20">
        <f>AVERAGE(N13:N26)</f>
        <v>57.977999999999994</v>
      </c>
      <c r="O27" s="22">
        <f>AVERAGE(O13:O26)</f>
        <v>0.54139999999999999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="115" zoomScaleNormal="100" zoomScaleSheetLayoutView="115" zoomScalePageLayoutView="70" workbookViewId="0">
      <selection activeCell="F17" sqref="F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LILY ALEJANDRA MEDRANO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MATEMATICAS DISCRETAS</v>
      </c>
      <c r="C13" s="8" t="s">
        <v>45</v>
      </c>
      <c r="D13" s="8" t="str">
        <f>'1'!D13</f>
        <v>104B</v>
      </c>
      <c r="E13" s="8" t="str">
        <f>'1'!E13</f>
        <v>ISIC</v>
      </c>
      <c r="F13" s="8">
        <v>30</v>
      </c>
      <c r="G13" s="8">
        <v>12</v>
      </c>
      <c r="H13" s="8">
        <v>0</v>
      </c>
      <c r="I13" s="9"/>
      <c r="J13" s="8">
        <f t="shared" ref="J13:J27" si="0">(F13-SUM(G13:H13))-L13</f>
        <v>18</v>
      </c>
      <c r="K13" s="9"/>
      <c r="L13" s="8">
        <v>0</v>
      </c>
      <c r="M13" s="9">
        <f t="shared" ref="M13:M27" si="1">L13/F13</f>
        <v>0</v>
      </c>
      <c r="N13" s="8">
        <v>33.200000000000003</v>
      </c>
      <c r="O13" s="12">
        <v>0.4</v>
      </c>
      <c r="P13" s="17"/>
    </row>
    <row r="14" spans="1:16" s="10" customFormat="1" x14ac:dyDescent="0.25">
      <c r="A14" s="17"/>
      <c r="B14" s="13" t="str">
        <f>'1'!B14</f>
        <v>TALLER DE ETICA</v>
      </c>
      <c r="C14" s="8" t="s">
        <v>20</v>
      </c>
      <c r="D14" s="8" t="str">
        <f>'1'!D14</f>
        <v>104B</v>
      </c>
      <c r="E14" s="8" t="str">
        <f>'1'!E14</f>
        <v>ISIC</v>
      </c>
      <c r="F14" s="8">
        <v>30</v>
      </c>
      <c r="G14" s="8">
        <v>22</v>
      </c>
      <c r="H14" s="8">
        <v>0</v>
      </c>
      <c r="I14" s="9"/>
      <c r="J14" s="8">
        <f>(F14-SUM(G14:H14))-L14</f>
        <v>8</v>
      </c>
      <c r="K14" s="9"/>
      <c r="L14" s="8">
        <v>0</v>
      </c>
      <c r="M14" s="9">
        <f t="shared" si="1"/>
        <v>0</v>
      </c>
      <c r="N14" s="8">
        <v>62.83</v>
      </c>
      <c r="O14" s="12">
        <v>0.73299999999999998</v>
      </c>
      <c r="P14" s="17"/>
    </row>
    <row r="15" spans="1:16" s="10" customFormat="1" x14ac:dyDescent="0.25">
      <c r="A15" s="17"/>
      <c r="B15" s="13" t="str">
        <f>'1'!B15</f>
        <v>SISTEMAS OPERATIVOS 1</v>
      </c>
      <c r="C15" s="8" t="s">
        <v>45</v>
      </c>
      <c r="D15" s="8" t="str">
        <f>'1'!D15</f>
        <v>304A</v>
      </c>
      <c r="E15" s="8" t="str">
        <f>'1'!E15</f>
        <v>ISIC</v>
      </c>
      <c r="F15" s="8">
        <f>'1'!F15</f>
        <v>21</v>
      </c>
      <c r="G15" s="8">
        <v>19</v>
      </c>
      <c r="H15" s="8">
        <v>0</v>
      </c>
      <c r="I15" s="9"/>
      <c r="J15" s="8">
        <f t="shared" ref="J15:J19" si="2">(F15-SUM(G15:H15))-L15</f>
        <v>2</v>
      </c>
      <c r="K15" s="9"/>
      <c r="L15" s="8">
        <v>0</v>
      </c>
      <c r="M15" s="9">
        <f t="shared" si="1"/>
        <v>0</v>
      </c>
      <c r="N15" s="8">
        <v>67.33</v>
      </c>
      <c r="O15" s="12">
        <v>0.90400000000000003</v>
      </c>
      <c r="P15" s="17"/>
    </row>
    <row r="16" spans="1:16" s="10" customFormat="1" x14ac:dyDescent="0.25">
      <c r="A16" s="17"/>
      <c r="B16" s="13" t="str">
        <f>'1'!B16</f>
        <v>SISTEMAS OPERATIVOS 1</v>
      </c>
      <c r="C16" s="8" t="s">
        <v>45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>
        <v>8</v>
      </c>
      <c r="H16" s="8">
        <v>0</v>
      </c>
      <c r="I16" s="9"/>
      <c r="J16" s="8">
        <f t="shared" si="2"/>
        <v>3</v>
      </c>
      <c r="K16" s="9"/>
      <c r="L16" s="8">
        <v>0</v>
      </c>
      <c r="M16" s="9">
        <f t="shared" si="1"/>
        <v>0</v>
      </c>
      <c r="N16" s="8">
        <v>61.72</v>
      </c>
      <c r="O16" s="12">
        <v>0.29599999999999999</v>
      </c>
      <c r="P16" s="17"/>
    </row>
    <row r="17" spans="1:16" s="10" customFormat="1" x14ac:dyDescent="0.25">
      <c r="A17" s="17"/>
      <c r="B17" s="13" t="str">
        <f>'1'!B17</f>
        <v>ARQUITECTURA DE COMPUTADORAS</v>
      </c>
      <c r="C17" s="8" t="s">
        <v>45</v>
      </c>
      <c r="D17" s="8" t="str">
        <f>'1'!D17</f>
        <v>504A</v>
      </c>
      <c r="E17" s="8" t="str">
        <f>'1'!E17</f>
        <v>ISIC</v>
      </c>
      <c r="F17" s="8">
        <f>'1'!F17</f>
        <v>19</v>
      </c>
      <c r="G17" s="8">
        <v>17</v>
      </c>
      <c r="H17" s="8">
        <v>0</v>
      </c>
      <c r="I17" s="9"/>
      <c r="J17" s="8">
        <f t="shared" si="2"/>
        <v>2</v>
      </c>
      <c r="K17" s="9"/>
      <c r="L17" s="8">
        <v>0</v>
      </c>
      <c r="M17" s="9">
        <f t="shared" si="1"/>
        <v>0</v>
      </c>
      <c r="N17" s="8">
        <v>78.42</v>
      </c>
      <c r="O17" s="12">
        <v>0.78939999999999999</v>
      </c>
      <c r="P17" s="17"/>
    </row>
    <row r="18" spans="1:16" s="10" customFormat="1" x14ac:dyDescent="0.25">
      <c r="A18" s="17"/>
      <c r="B18" s="13" t="s">
        <v>37</v>
      </c>
      <c r="C18" s="8" t="s">
        <v>46</v>
      </c>
      <c r="D18" s="8" t="s">
        <v>41</v>
      </c>
      <c r="E18" s="8" t="s">
        <v>44</v>
      </c>
      <c r="F18" s="8">
        <v>21</v>
      </c>
      <c r="G18" s="8">
        <v>21</v>
      </c>
      <c r="H18" s="8">
        <v>0</v>
      </c>
      <c r="I18" s="9"/>
      <c r="J18" s="8">
        <f t="shared" si="2"/>
        <v>0</v>
      </c>
      <c r="K18" s="9"/>
      <c r="L18" s="8">
        <v>0</v>
      </c>
      <c r="M18" s="9">
        <f t="shared" si="1"/>
        <v>0</v>
      </c>
      <c r="N18" s="8">
        <v>84.52</v>
      </c>
      <c r="O18" s="12">
        <v>0.66659999999999997</v>
      </c>
      <c r="P18" s="17"/>
    </row>
    <row r="19" spans="1:16" s="10" customFormat="1" x14ac:dyDescent="0.25">
      <c r="A19" s="17"/>
      <c r="B19" s="13" t="s">
        <v>37</v>
      </c>
      <c r="C19" s="8" t="s">
        <v>46</v>
      </c>
      <c r="D19" s="8" t="s">
        <v>42</v>
      </c>
      <c r="E19" s="8" t="s">
        <v>44</v>
      </c>
      <c r="F19" s="8">
        <v>11</v>
      </c>
      <c r="G19" s="8">
        <v>11</v>
      </c>
      <c r="H19" s="8">
        <v>0</v>
      </c>
      <c r="I19" s="9"/>
      <c r="J19" s="8">
        <f t="shared" si="2"/>
        <v>0</v>
      </c>
      <c r="K19" s="9"/>
      <c r="L19" s="8">
        <v>0</v>
      </c>
      <c r="M19" s="9">
        <f t="shared" si="1"/>
        <v>0</v>
      </c>
      <c r="N19" s="8">
        <v>84.54</v>
      </c>
      <c r="O19" s="12">
        <v>0.9</v>
      </c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143</v>
      </c>
      <c r="G27" s="20">
        <f>SUM(G13:G26)</f>
        <v>110</v>
      </c>
      <c r="H27" s="20">
        <f>SUM(H13:H26)</f>
        <v>0</v>
      </c>
      <c r="I27" s="21">
        <f>SUM(G27:H27)/F27</f>
        <v>0.76923076923076927</v>
      </c>
      <c r="J27" s="20">
        <f t="shared" si="0"/>
        <v>33</v>
      </c>
      <c r="K27" s="21">
        <f t="shared" ref="K27" si="3">J27/F27</f>
        <v>0.23076923076923078</v>
      </c>
      <c r="L27" s="20">
        <f>SUM(L13:L26)</f>
        <v>0</v>
      </c>
      <c r="M27" s="21">
        <f t="shared" si="1"/>
        <v>0</v>
      </c>
      <c r="N27" s="20">
        <f>AVERAGE(N13:N26)</f>
        <v>67.508571428571429</v>
      </c>
      <c r="O27" s="22">
        <f>AVERAGE(O13:O26)</f>
        <v>0.66985714285714282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="70" zoomScaleNormal="100" zoomScaleSheetLayoutView="70" zoomScalePageLayoutView="70" workbookViewId="0">
      <selection activeCell="F27" sqref="F2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LILY ALEJANDRA MEDRANO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MATEMATICAS DISCRETAS</v>
      </c>
      <c r="C13" s="8" t="s">
        <v>46</v>
      </c>
      <c r="D13" s="8" t="str">
        <f>'1'!D13</f>
        <v>104B</v>
      </c>
      <c r="E13" s="8" t="str">
        <f>'1'!E13</f>
        <v>ISIC</v>
      </c>
      <c r="F13" s="8">
        <v>30</v>
      </c>
      <c r="G13" s="8">
        <v>22</v>
      </c>
      <c r="H13" s="8">
        <v>0</v>
      </c>
      <c r="I13" s="9"/>
      <c r="J13" s="8">
        <f t="shared" ref="J13:J27" si="0">(F13-SUM(G13:H13))-L13</f>
        <v>8</v>
      </c>
      <c r="K13" s="9"/>
      <c r="L13" s="8">
        <v>0</v>
      </c>
      <c r="M13" s="9">
        <f t="shared" ref="M13:M27" si="1">L13/F13</f>
        <v>0</v>
      </c>
      <c r="N13" s="8">
        <v>52.3</v>
      </c>
      <c r="O13" s="12">
        <v>0.73</v>
      </c>
      <c r="P13" s="17"/>
    </row>
    <row r="14" spans="1:16" s="10" customFormat="1" x14ac:dyDescent="0.25">
      <c r="A14" s="17"/>
      <c r="B14" s="13" t="str">
        <f>'1'!B14</f>
        <v>TALLER DE ETICA</v>
      </c>
      <c r="C14" s="8" t="s">
        <v>45</v>
      </c>
      <c r="D14" s="8" t="str">
        <f>'1'!D14</f>
        <v>104B</v>
      </c>
      <c r="E14" s="8" t="str">
        <f>'1'!E14</f>
        <v>ISIC</v>
      </c>
      <c r="F14" s="8">
        <v>30</v>
      </c>
      <c r="G14" s="8">
        <v>24</v>
      </c>
      <c r="H14" s="8">
        <v>0</v>
      </c>
      <c r="I14" s="9"/>
      <c r="J14" s="8">
        <f>(F14-SUM(G14:H14))-L14</f>
        <v>6</v>
      </c>
      <c r="K14" s="9"/>
      <c r="L14" s="8">
        <v>0</v>
      </c>
      <c r="M14" s="9">
        <f t="shared" si="1"/>
        <v>0</v>
      </c>
      <c r="N14" s="8">
        <v>69</v>
      </c>
      <c r="O14" s="12">
        <v>0.8</v>
      </c>
      <c r="P14" s="17"/>
    </row>
    <row r="15" spans="1:16" s="10" customFormat="1" x14ac:dyDescent="0.25">
      <c r="A15" s="17"/>
      <c r="B15" s="13" t="str">
        <f>'1'!B15</f>
        <v>SISTEMAS OPERATIVOS 1</v>
      </c>
      <c r="C15" s="8" t="s">
        <v>47</v>
      </c>
      <c r="D15" s="8" t="str">
        <f>'1'!D15</f>
        <v>304A</v>
      </c>
      <c r="E15" s="8" t="str">
        <f>'1'!E15</f>
        <v>ISIC</v>
      </c>
      <c r="F15" s="8">
        <f>'1'!F15</f>
        <v>21</v>
      </c>
      <c r="G15" s="8">
        <v>21</v>
      </c>
      <c r="H15" s="8">
        <v>0</v>
      </c>
      <c r="I15" s="9"/>
      <c r="J15" s="8">
        <f t="shared" ref="J15:J19" si="2">(F15-SUM(G15:H15))-L15</f>
        <v>0</v>
      </c>
      <c r="K15" s="9"/>
      <c r="L15" s="8">
        <v>0</v>
      </c>
      <c r="M15" s="9">
        <f t="shared" si="1"/>
        <v>0</v>
      </c>
      <c r="N15" s="8">
        <v>87.4</v>
      </c>
      <c r="O15" s="12">
        <v>0.47599999999999998</v>
      </c>
      <c r="P15" s="17"/>
    </row>
    <row r="16" spans="1:16" s="10" customFormat="1" x14ac:dyDescent="0.25">
      <c r="A16" s="17"/>
      <c r="B16" s="13" t="str">
        <f>'1'!B16</f>
        <v>SISTEMAS OPERATIVOS 1</v>
      </c>
      <c r="C16" s="8" t="s">
        <v>47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>
        <v>10</v>
      </c>
      <c r="H16" s="8">
        <v>0</v>
      </c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84</v>
      </c>
      <c r="O16" s="12">
        <v>0.90900000000000003</v>
      </c>
      <c r="P16" s="17"/>
    </row>
    <row r="17" spans="1:16" s="10" customFormat="1" x14ac:dyDescent="0.25">
      <c r="A17" s="17"/>
      <c r="B17" s="13" t="str">
        <f>'1'!B17</f>
        <v>ARQUITECTURA DE COMPUTADORAS</v>
      </c>
      <c r="C17" s="8" t="s">
        <v>46</v>
      </c>
      <c r="D17" s="8" t="str">
        <f>'1'!D17</f>
        <v>504A</v>
      </c>
      <c r="E17" s="8" t="str">
        <f>'1'!E17</f>
        <v>ISIC</v>
      </c>
      <c r="F17" s="8">
        <v>18</v>
      </c>
      <c r="G17" s="8"/>
      <c r="H17" s="8">
        <v>0</v>
      </c>
      <c r="I17" s="9"/>
      <c r="J17" s="8">
        <f t="shared" si="2"/>
        <v>18</v>
      </c>
      <c r="K17" s="9"/>
      <c r="L17" s="8">
        <v>0</v>
      </c>
      <c r="M17" s="9">
        <f t="shared" si="1"/>
        <v>0</v>
      </c>
      <c r="N17" s="8">
        <v>80</v>
      </c>
      <c r="O17" s="12">
        <v>0.83</v>
      </c>
      <c r="P17" s="17"/>
    </row>
    <row r="18" spans="1:16" s="10" customFormat="1" x14ac:dyDescent="0.25">
      <c r="A18" s="17"/>
      <c r="B18" s="13" t="s">
        <v>35</v>
      </c>
      <c r="C18" s="8" t="s">
        <v>47</v>
      </c>
      <c r="D18" s="8" t="s">
        <v>40</v>
      </c>
      <c r="E18" s="8" t="s">
        <v>44</v>
      </c>
      <c r="F18" s="8">
        <v>30</v>
      </c>
      <c r="G18" s="8">
        <v>16</v>
      </c>
      <c r="H18" s="8">
        <v>0</v>
      </c>
      <c r="I18" s="9"/>
      <c r="J18" s="8">
        <f t="shared" si="2"/>
        <v>14</v>
      </c>
      <c r="K18" s="9"/>
      <c r="L18" s="8">
        <v>0</v>
      </c>
      <c r="M18" s="9">
        <f t="shared" si="1"/>
        <v>0</v>
      </c>
      <c r="N18" s="8">
        <v>40.200000000000003</v>
      </c>
      <c r="O18" s="12">
        <v>0.53</v>
      </c>
      <c r="P18" s="17"/>
    </row>
    <row r="19" spans="1:16" s="10" customFormat="1" x14ac:dyDescent="0.25">
      <c r="A19" s="17"/>
      <c r="B19" s="13" t="s">
        <v>36</v>
      </c>
      <c r="C19" s="8" t="s">
        <v>46</v>
      </c>
      <c r="D19" s="8" t="s">
        <v>40</v>
      </c>
      <c r="E19" s="8" t="s">
        <v>44</v>
      </c>
      <c r="F19" s="8">
        <v>30</v>
      </c>
      <c r="G19" s="8"/>
      <c r="H19" s="8">
        <v>0</v>
      </c>
      <c r="I19" s="9"/>
      <c r="J19" s="8">
        <f t="shared" si="2"/>
        <v>30</v>
      </c>
      <c r="K19" s="9"/>
      <c r="L19" s="8">
        <v>0</v>
      </c>
      <c r="M19" s="9">
        <f t="shared" si="1"/>
        <v>0</v>
      </c>
      <c r="N19" s="8">
        <v>48.3</v>
      </c>
      <c r="O19" s="12">
        <v>0.56599999999999995</v>
      </c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170</v>
      </c>
      <c r="G27" s="20">
        <f>SUM(G13:G26)</f>
        <v>93</v>
      </c>
      <c r="H27" s="20">
        <f>SUM(H13:H26)</f>
        <v>0</v>
      </c>
      <c r="I27" s="21">
        <f>SUM(G27:H27)/F27</f>
        <v>0.54705882352941182</v>
      </c>
      <c r="J27" s="20">
        <f t="shared" si="0"/>
        <v>77</v>
      </c>
      <c r="K27" s="21">
        <f t="shared" ref="K27" si="3">J27/F27</f>
        <v>0.45294117647058824</v>
      </c>
      <c r="L27" s="20">
        <f>SUM(L13:L26)</f>
        <v>0</v>
      </c>
      <c r="M27" s="21">
        <f t="shared" si="1"/>
        <v>0</v>
      </c>
      <c r="N27" s="20">
        <f>AVERAGE(N13:N26)</f>
        <v>65.885714285714286</v>
      </c>
      <c r="O27" s="22">
        <f>AVERAGE(O13:O26)</f>
        <v>0.69157142857142861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B11" zoomScale="106" zoomScaleNormal="100" zoomScaleSheetLayoutView="100" zoomScalePageLayoutView="70" workbookViewId="0">
      <selection activeCell="O27" sqref="O2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LILY ALEJANDRA MEDRANO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MATEMATICAS DISCRETAS</v>
      </c>
      <c r="C13" s="8" t="s">
        <v>48</v>
      </c>
      <c r="D13" s="8" t="str">
        <f>'1'!D13</f>
        <v>104B</v>
      </c>
      <c r="E13" s="8" t="str">
        <f>'1'!E13</f>
        <v>ISIC</v>
      </c>
      <c r="F13" s="8">
        <v>30</v>
      </c>
      <c r="G13" s="8">
        <v>7</v>
      </c>
      <c r="H13" s="8">
        <v>16</v>
      </c>
      <c r="I13" s="9">
        <f>(G13+H13)/F13</f>
        <v>0.76666666666666672</v>
      </c>
      <c r="J13" s="8">
        <f t="shared" ref="J13" si="0">(F13-SUM(G13:H13))-L13</f>
        <v>7</v>
      </c>
      <c r="K13" s="9">
        <f t="shared" ref="K13:K17" si="1">J13/F13</f>
        <v>0.23333333333333334</v>
      </c>
      <c r="L13" s="8">
        <v>0</v>
      </c>
      <c r="M13" s="9">
        <f t="shared" ref="M13:M17" si="2">L13/F13</f>
        <v>0</v>
      </c>
      <c r="N13" s="8">
        <v>60</v>
      </c>
      <c r="O13" s="12">
        <v>0.77</v>
      </c>
      <c r="P13" s="17"/>
    </row>
    <row r="14" spans="1:16" s="10" customFormat="1" x14ac:dyDescent="0.25">
      <c r="A14" s="17"/>
      <c r="B14" s="13" t="str">
        <f>'1'!B14</f>
        <v>TALLER DE ETICA</v>
      </c>
      <c r="C14" s="8" t="s">
        <v>48</v>
      </c>
      <c r="D14" s="8" t="str">
        <f>'1'!D14</f>
        <v>104B</v>
      </c>
      <c r="E14" s="8" t="str">
        <f>'1'!E14</f>
        <v>ISIC</v>
      </c>
      <c r="F14" s="8">
        <v>30</v>
      </c>
      <c r="G14" s="8">
        <v>11</v>
      </c>
      <c r="H14" s="8">
        <v>13</v>
      </c>
      <c r="I14" s="9">
        <f>(G14+H14)/F14</f>
        <v>0.8</v>
      </c>
      <c r="J14" s="8">
        <f>(F14-SUM(G14:H14))-L14</f>
        <v>6</v>
      </c>
      <c r="K14" s="9">
        <f t="shared" si="1"/>
        <v>0.2</v>
      </c>
      <c r="L14" s="8">
        <v>0</v>
      </c>
      <c r="M14" s="9">
        <f t="shared" si="2"/>
        <v>0</v>
      </c>
      <c r="N14" s="8">
        <v>67</v>
      </c>
      <c r="O14" s="12">
        <v>0.8</v>
      </c>
      <c r="P14" s="17"/>
    </row>
    <row r="15" spans="1:16" s="10" customFormat="1" x14ac:dyDescent="0.25">
      <c r="A15" s="17"/>
      <c r="B15" s="13" t="str">
        <f>'1'!B15</f>
        <v>SISTEMAS OPERATIVOS 1</v>
      </c>
      <c r="C15" s="8" t="s">
        <v>48</v>
      </c>
      <c r="D15" s="8" t="str">
        <f>'1'!D15</f>
        <v>304A</v>
      </c>
      <c r="E15" s="8" t="str">
        <f>'1'!E15</f>
        <v>ISIC</v>
      </c>
      <c r="F15" s="8">
        <f>'1'!F15</f>
        <v>21</v>
      </c>
      <c r="G15" s="8">
        <v>18</v>
      </c>
      <c r="H15" s="8">
        <v>3</v>
      </c>
      <c r="I15" s="9">
        <f t="shared" ref="I14:I17" si="3">(G15+H15)/F15</f>
        <v>1</v>
      </c>
      <c r="J15" s="8">
        <f t="shared" ref="J15:J17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83</v>
      </c>
      <c r="O15" s="12">
        <v>0.56999999999999995</v>
      </c>
      <c r="P15" s="17"/>
    </row>
    <row r="16" spans="1:16" s="10" customFormat="1" x14ac:dyDescent="0.25">
      <c r="A16" s="17"/>
      <c r="B16" s="13" t="str">
        <f>'1'!B16</f>
        <v>SISTEMAS OPERATIVOS 1</v>
      </c>
      <c r="C16" s="8" t="s">
        <v>48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>
        <v>8</v>
      </c>
      <c r="H16" s="8">
        <v>1</v>
      </c>
      <c r="I16" s="9">
        <f t="shared" si="3"/>
        <v>0.81818181818181823</v>
      </c>
      <c r="J16" s="8">
        <f t="shared" si="4"/>
        <v>2</v>
      </c>
      <c r="K16" s="9">
        <f t="shared" si="1"/>
        <v>0.18181818181818182</v>
      </c>
      <c r="L16" s="8">
        <v>0</v>
      </c>
      <c r="M16" s="9">
        <f t="shared" si="2"/>
        <v>0</v>
      </c>
      <c r="N16" s="8">
        <v>72</v>
      </c>
      <c r="O16" s="12">
        <v>0.82</v>
      </c>
      <c r="P16" s="17"/>
    </row>
    <row r="17" spans="1:16" s="10" customFormat="1" x14ac:dyDescent="0.25">
      <c r="A17" s="17"/>
      <c r="B17" s="13" t="str">
        <f>'1'!B17</f>
        <v>ARQUITECTURA DE COMPUTADORAS</v>
      </c>
      <c r="C17" s="8" t="s">
        <v>48</v>
      </c>
      <c r="D17" s="8" t="str">
        <f>'1'!D17</f>
        <v>504A</v>
      </c>
      <c r="E17" s="8" t="str">
        <f>'1'!E17</f>
        <v>ISIC</v>
      </c>
      <c r="F17" s="8">
        <v>18</v>
      </c>
      <c r="G17" s="8">
        <v>16</v>
      </c>
      <c r="H17" s="8">
        <v>0</v>
      </c>
      <c r="I17" s="9">
        <f t="shared" si="3"/>
        <v>0.88888888888888884</v>
      </c>
      <c r="J17" s="8">
        <f t="shared" si="4"/>
        <v>2</v>
      </c>
      <c r="K17" s="9">
        <f t="shared" si="1"/>
        <v>0.1111111111111111</v>
      </c>
      <c r="L17" s="8">
        <v>0</v>
      </c>
      <c r="M17" s="9">
        <f t="shared" si="2"/>
        <v>0</v>
      </c>
      <c r="N17" s="8">
        <v>77</v>
      </c>
      <c r="O17" s="12">
        <v>1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49</v>
      </c>
      <c r="D27" s="20" t="s">
        <v>49</v>
      </c>
      <c r="E27" s="20" t="s">
        <v>49</v>
      </c>
      <c r="F27" s="20">
        <f>SUM(F13:F26)</f>
        <v>110</v>
      </c>
      <c r="G27" s="20">
        <f>SUM(G13:G26)</f>
        <v>60</v>
      </c>
      <c r="H27" s="20">
        <f>SUM(H13:H26)</f>
        <v>33</v>
      </c>
      <c r="I27" s="21">
        <f>SUM(G27:H27)/F27</f>
        <v>0.84545454545454546</v>
      </c>
      <c r="J27" s="20">
        <f>(F27-SUM(G27:H27))-L27</f>
        <v>17</v>
      </c>
      <c r="K27" s="21">
        <f>J27/F27</f>
        <v>0.15454545454545454</v>
      </c>
      <c r="L27" s="20">
        <f>SUM(L13:L26)</f>
        <v>0</v>
      </c>
      <c r="M27" s="21">
        <f>L27/F27</f>
        <v>0</v>
      </c>
      <c r="N27" s="20">
        <f>AVERAGE(N13:N26)</f>
        <v>71.8</v>
      </c>
      <c r="O27" s="22">
        <f>AVERAGE(O13:O26)</f>
        <v>0.79200000000000004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2025-07-02T21:33:58Z</cp:lastPrinted>
  <dcterms:created xsi:type="dcterms:W3CDTF">2021-11-22T14:45:25Z</dcterms:created>
  <dcterms:modified xsi:type="dcterms:W3CDTF">2026-01-08T15:46:21Z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