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8CEB2B19-2981-48A1-9648-FE0560795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Fina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sYmOUhulS1JgoWsTdzTFaaCHZmw=="/>
    </ext>
  </extLst>
</workbook>
</file>

<file path=xl/calcChain.xml><?xml version="1.0" encoding="utf-8"?>
<calcChain xmlns="http://schemas.openxmlformats.org/spreadsheetml/2006/main">
  <c r="F28" i="1" l="1"/>
  <c r="L8" i="3" l="1"/>
  <c r="E17" i="3"/>
  <c r="I17" i="3" s="1"/>
  <c r="E16" i="3"/>
  <c r="I16" i="3" s="1"/>
  <c r="E15" i="3"/>
  <c r="E14" i="3"/>
  <c r="I14" i="3" s="1"/>
  <c r="C17" i="3"/>
  <c r="C16" i="3"/>
  <c r="C15" i="3"/>
  <c r="C14" i="3"/>
  <c r="A17" i="3"/>
  <c r="A16" i="3"/>
  <c r="A15" i="3"/>
  <c r="A14" i="3"/>
  <c r="F28" i="2"/>
  <c r="F28" i="3"/>
  <c r="M28" i="1"/>
  <c r="E28" i="1"/>
  <c r="N28" i="5"/>
  <c r="M28" i="5"/>
  <c r="K28" i="5"/>
  <c r="G28" i="5"/>
  <c r="F28" i="5"/>
  <c r="E17" i="5"/>
  <c r="J17" i="5" s="1"/>
  <c r="C17" i="5"/>
  <c r="A17" i="5"/>
  <c r="E16" i="5"/>
  <c r="J16" i="5" s="1"/>
  <c r="C16" i="5"/>
  <c r="A16" i="5"/>
  <c r="E15" i="5"/>
  <c r="J15" i="5" s="1"/>
  <c r="C15" i="5"/>
  <c r="A15" i="5"/>
  <c r="E14" i="5"/>
  <c r="C14" i="5"/>
  <c r="A14" i="5"/>
  <c r="B10" i="5"/>
  <c r="B37" i="5" s="1"/>
  <c r="L8" i="5"/>
  <c r="H8" i="5"/>
  <c r="E8" i="5"/>
  <c r="E17" i="4"/>
  <c r="I17" i="4" s="1"/>
  <c r="C17" i="4"/>
  <c r="A17" i="4"/>
  <c r="E16" i="4"/>
  <c r="I16" i="4" s="1"/>
  <c r="D16" i="4"/>
  <c r="C16" i="4"/>
  <c r="A16" i="4"/>
  <c r="E15" i="4"/>
  <c r="I15" i="4" s="1"/>
  <c r="C15" i="4"/>
  <c r="A15" i="4"/>
  <c r="E14" i="4"/>
  <c r="I14" i="4" s="1"/>
  <c r="C14" i="4"/>
  <c r="A14" i="4"/>
  <c r="B10" i="4"/>
  <c r="B37" i="4" s="1"/>
  <c r="L8" i="4"/>
  <c r="H8" i="4"/>
  <c r="E8" i="4"/>
  <c r="I15" i="3"/>
  <c r="B10" i="3"/>
  <c r="B37" i="3" s="1"/>
  <c r="E17" i="2"/>
  <c r="I17" i="2" s="1"/>
  <c r="C17" i="2"/>
  <c r="A17" i="2"/>
  <c r="E16" i="2"/>
  <c r="I16" i="2" s="1"/>
  <c r="D16" i="2"/>
  <c r="C16" i="2"/>
  <c r="A16" i="2"/>
  <c r="E15" i="2"/>
  <c r="I15" i="2" s="1"/>
  <c r="C15" i="2"/>
  <c r="A15" i="2"/>
  <c r="E14" i="2"/>
  <c r="I14" i="2" s="1"/>
  <c r="C14" i="2"/>
  <c r="A14" i="2"/>
  <c r="B10" i="2"/>
  <c r="B37" i="2" s="1"/>
  <c r="L8" i="2"/>
  <c r="E8" i="2"/>
  <c r="B37" i="1"/>
  <c r="E28" i="3" l="1"/>
  <c r="L17" i="5"/>
  <c r="I28" i="1"/>
  <c r="I28" i="2"/>
  <c r="E28" i="2"/>
  <c r="I28" i="3"/>
  <c r="L16" i="5"/>
  <c r="L15" i="5"/>
  <c r="E28" i="5"/>
  <c r="H28" i="5" s="1"/>
  <c r="L14" i="5"/>
  <c r="H14" i="5"/>
  <c r="H15" i="5"/>
  <c r="H16" i="5"/>
  <c r="H17" i="5"/>
  <c r="J14" i="5"/>
  <c r="L28" i="5" l="1"/>
  <c r="I28" i="5"/>
  <c r="J28" i="5" s="1"/>
  <c r="D17" i="2"/>
  <c r="D17" i="3"/>
  <c r="D17" i="4"/>
  <c r="D15" i="5"/>
  <c r="D15" i="3"/>
  <c r="D15" i="2"/>
  <c r="D15" i="1"/>
  <c r="D15" i="4"/>
  <c r="D14" i="5"/>
  <c r="D14" i="2"/>
  <c r="D14" i="3"/>
  <c r="D14" i="1"/>
  <c r="D14" i="4"/>
</calcChain>
</file>

<file path=xl/sharedStrings.xml><?xml version="1.0" encoding="utf-8"?>
<sst xmlns="http://schemas.openxmlformats.org/spreadsheetml/2006/main" count="176" uniqueCount="47">
  <si>
    <t>Reporte Parcial y Final del Semestre</t>
  </si>
  <si>
    <t>INSTITUTO TECNOLÓGICO SUPERIOR DE SAN ANDRÉS TUXTLA</t>
  </si>
  <si>
    <t>SUBDIRECCIÓN ACADÉMICA</t>
  </si>
  <si>
    <t>DIVISIÓN DE INGENIERÍA</t>
  </si>
  <si>
    <t xml:space="preserve">EN SISTEMAS COMPUTACIONALES </t>
  </si>
  <si>
    <t>Reporte No.</t>
  </si>
  <si>
    <t>Grupos Atendidos:</t>
  </si>
  <si>
    <t>Asig. dif.</t>
  </si>
  <si>
    <t>Periodo Escolar:</t>
  </si>
  <si>
    <t>PROFESORA:</t>
  </si>
  <si>
    <t>VICTOR MANUEL CHONTAL AMADOR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</si>
  <si>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</si>
  <si>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</si>
  <si>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</si>
  <si>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</si>
  <si>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</si>
  <si>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</si>
  <si>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</si>
  <si>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</si>
  <si>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</si>
  <si>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</si>
  <si>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</si>
  <si>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</si>
  <si>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</si>
  <si>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</si>
  <si>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</si>
  <si>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IIND</t>
  </si>
  <si>
    <t>TOTAL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</si>
  <si>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</si>
  <si>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</si>
  <si>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</si>
  <si>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#REF!</t>
  </si>
  <si>
    <t>ING. DIEGO DE JESUS VELAZQUEZ LUCHO</t>
  </si>
  <si>
    <t>PROFESOR (A):</t>
  </si>
  <si>
    <t>EN SISTEMAS COMPUTACIONALES</t>
  </si>
  <si>
    <t>IND</t>
  </si>
  <si>
    <t>Final</t>
  </si>
  <si>
    <t>-</t>
  </si>
  <si>
    <t>ISC</t>
  </si>
  <si>
    <t>APLICACIONES MOVILES II</t>
  </si>
  <si>
    <t>401A</t>
  </si>
  <si>
    <t>401B</t>
  </si>
  <si>
    <t>804AP</t>
  </si>
  <si>
    <t>4</t>
  </si>
  <si>
    <t>DISEÑO IHC</t>
  </si>
  <si>
    <t>APLICACIONES MOVILES I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</si>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</sst>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9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0" xfId="0" applyFont="1" applyBorder="1"/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0" fontId="0" fillId="0" borderId="0" xfId="0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47625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28575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66675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38100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19050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N16" sqref="N16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9.42578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1</v>
      </c>
      <c r="C8" s="31"/>
      <c r="D8" s="3" t="s">
        <v>6</v>
      </c>
      <c r="E8" s="21">
        <v>4</v>
      </c>
      <c r="F8" s="1"/>
      <c r="G8" s="20" t="s">
        <v>7</v>
      </c>
      <c r="H8" s="21">
        <v>2</v>
      </c>
      <c r="I8" s="41" t="s">
        <v>8</v>
      </c>
      <c r="J8" s="25"/>
      <c r="K8" s="25"/>
      <c r="L8" s="32" t="s">
        <v>46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9</v>
      </c>
      <c r="B10" s="32" t="s">
        <v>10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5">
      <c r="A14" s="5" t="s">
        <v>45</v>
      </c>
      <c r="B14" s="5"/>
      <c r="C14" s="5" t="s">
        <v>42</v>
      </c>
      <c r="D14" s="5" t="str">
        <f ca="1">'1'!D14</f>
        <v>ISC</v>
      </c>
      <c r="E14" s="5">
        <v>21</v>
      </c>
      <c r="F14" s="5">
        <v>0</v>
      </c>
      <c r="G14" s="5"/>
      <c r="H14" s="6"/>
      <c r="I14" s="5"/>
      <c r="J14" s="6"/>
      <c r="K14" s="5">
        <v>0</v>
      </c>
      <c r="L14" s="6">
        <v>0</v>
      </c>
      <c r="M14" s="5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8.5" customHeight="1" x14ac:dyDescent="0.25">
      <c r="A15" s="5" t="s">
        <v>44</v>
      </c>
      <c r="B15" s="5"/>
      <c r="C15" s="5" t="s">
        <v>42</v>
      </c>
      <c r="D15" s="5" t="str">
        <f ca="1">'1'!D15</f>
        <v>ISC</v>
      </c>
      <c r="E15" s="5">
        <v>23</v>
      </c>
      <c r="F15" s="5">
        <v>0</v>
      </c>
      <c r="G15" s="5"/>
      <c r="H15" s="6"/>
      <c r="I15" s="5"/>
      <c r="J15" s="6"/>
      <c r="K15" s="5">
        <v>0</v>
      </c>
      <c r="L15" s="6">
        <v>0</v>
      </c>
      <c r="M15" s="5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5.25" customHeight="1" x14ac:dyDescent="0.25">
      <c r="A16" s="5" t="s">
        <v>39</v>
      </c>
      <c r="B16" s="5"/>
      <c r="C16" s="5" t="s">
        <v>40</v>
      </c>
      <c r="D16" s="5" t="s">
        <v>26</v>
      </c>
      <c r="E16" s="5">
        <v>19</v>
      </c>
      <c r="F16" s="5">
        <v>0</v>
      </c>
      <c r="G16" s="5"/>
      <c r="H16" s="6"/>
      <c r="I16" s="5"/>
      <c r="J16" s="6"/>
      <c r="K16" s="5">
        <v>0</v>
      </c>
      <c r="L16" s="6">
        <v>0</v>
      </c>
      <c r="M16" s="5"/>
      <c r="N16" s="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">
        <v>44</v>
      </c>
      <c r="B17" s="5"/>
      <c r="C17" s="5" t="s">
        <v>41</v>
      </c>
      <c r="D17" s="5" t="s">
        <v>26</v>
      </c>
      <c r="E17" s="5">
        <v>20</v>
      </c>
      <c r="F17" s="5">
        <v>0</v>
      </c>
      <c r="G17" s="5"/>
      <c r="H17" s="6"/>
      <c r="I17" s="5"/>
      <c r="J17" s="6"/>
      <c r="K17" s="5">
        <v>0</v>
      </c>
      <c r="L17" s="6">
        <v>0</v>
      </c>
      <c r="M17" s="5"/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9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9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9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9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9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9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9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0</v>
      </c>
      <c r="G28" s="11"/>
      <c r="H28" s="12"/>
      <c r="I28" s="11">
        <f>SUM(I14:I17)</f>
        <v>0</v>
      </c>
      <c r="J28" s="12"/>
      <c r="K28" s="11">
        <v>0</v>
      </c>
      <c r="L28" s="12">
        <v>0</v>
      </c>
      <c r="M28" s="11" t="e">
        <f>AVERAGE(M14:M17)</f>
        <v>#DIV/0!</v>
      </c>
      <c r="N28" s="16">
        <v>0.74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35433070866141736" bottom="1.0629921259842521" header="0" footer="0"/>
  <pageSetup scale="69" orientation="landscape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2" workbookViewId="0">
      <selection activeCell="D22" sqref="D22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11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2</v>
      </c>
      <c r="C8" s="31"/>
      <c r="D8" s="3" t="s">
        <v>6</v>
      </c>
      <c r="E8" s="19">
        <f>'1'!E8</f>
        <v>4</v>
      </c>
      <c r="G8" s="20" t="s">
        <v>7</v>
      </c>
      <c r="H8" s="19">
        <v>3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5" t="str">
        <f>'1'!A14</f>
        <v>APLICACIONES MOVILES I</v>
      </c>
      <c r="B14" s="5">
        <v>2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0.85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0.75" customHeight="1" x14ac:dyDescent="0.25">
      <c r="A15" s="5" t="str">
        <f>'1'!A15</f>
        <v>DISEÑO IHC</v>
      </c>
      <c r="B15" s="5">
        <v>2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15</v>
      </c>
      <c r="G15" s="5"/>
      <c r="H15" s="6"/>
      <c r="I15" s="5">
        <f t="shared" si="0"/>
        <v>8</v>
      </c>
      <c r="J15" s="6"/>
      <c r="K15" s="5">
        <v>0</v>
      </c>
      <c r="L15" s="6">
        <v>0</v>
      </c>
      <c r="M15" s="5">
        <v>93</v>
      </c>
      <c r="N15" s="7">
        <v>0.6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5.5" customHeight="1" x14ac:dyDescent="0.25">
      <c r="A16" s="5" t="str">
        <f>'1'!A16</f>
        <v>APLICACIONES MOVILES II</v>
      </c>
      <c r="B16" s="5">
        <v>2</v>
      </c>
      <c r="C16" s="5" t="str">
        <f>'1'!C16</f>
        <v>401A</v>
      </c>
      <c r="D16" s="5" t="str">
        <f>'1'!D16</f>
        <v>IIND</v>
      </c>
      <c r="E16" s="5">
        <f>'1'!E16</f>
        <v>19</v>
      </c>
      <c r="F16" s="5">
        <v>35</v>
      </c>
      <c r="G16" s="5"/>
      <c r="H16" s="6"/>
      <c r="I16" s="5">
        <f t="shared" si="0"/>
        <v>-16</v>
      </c>
      <c r="J16" s="6"/>
      <c r="K16" s="5">
        <v>0</v>
      </c>
      <c r="L16" s="6">
        <v>0</v>
      </c>
      <c r="M16" s="5">
        <v>79</v>
      </c>
      <c r="N16" s="7">
        <v>0.75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9.25" customHeight="1" x14ac:dyDescent="0.25">
      <c r="A17" s="5" t="str">
        <f>'1'!A17</f>
        <v>DISEÑO IHC</v>
      </c>
      <c r="B17" s="5">
        <v>2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28</v>
      </c>
      <c r="G17" s="5"/>
      <c r="H17" s="6"/>
      <c r="I17" s="5">
        <f t="shared" si="0"/>
        <v>-8</v>
      </c>
      <c r="J17" s="6"/>
      <c r="K17" s="5">
        <v>0</v>
      </c>
      <c r="L17" s="6">
        <v>0</v>
      </c>
      <c r="M17" s="5">
        <v>79</v>
      </c>
      <c r="N17" s="7">
        <v>0.86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92</v>
      </c>
      <c r="G28" s="11"/>
      <c r="H28" s="12"/>
      <c r="I28" s="11">
        <f>SUM(I14:I17)</f>
        <v>-9</v>
      </c>
      <c r="J28" s="12"/>
      <c r="K28" s="11">
        <v>0</v>
      </c>
      <c r="L28" s="12">
        <v>0</v>
      </c>
      <c r="M28" s="17">
        <v>74</v>
      </c>
      <c r="N28" s="16">
        <v>0.25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35433070866141736" bottom="1.0629921259842521" header="0" footer="0"/>
  <pageSetup scale="70" orientation="landscape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0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8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1</v>
      </c>
      <c r="C8" s="31"/>
      <c r="D8" s="3" t="s">
        <v>6</v>
      </c>
      <c r="E8" s="19">
        <v>4</v>
      </c>
      <c r="G8" s="20" t="s">
        <v>7</v>
      </c>
      <c r="H8" s="19">
        <v>4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25">
      <c r="A14" s="5" t="str">
        <f>'1'!A14</f>
        <v>APLICACIONES MOVILES I</v>
      </c>
      <c r="B14" s="5">
        <v>3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6" customHeight="1" x14ac:dyDescent="0.25">
      <c r="A15" s="5" t="str">
        <f>'1'!A15</f>
        <v>DISEÑO IHC</v>
      </c>
      <c r="B15" s="5">
        <v>3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15</v>
      </c>
      <c r="G15" s="5"/>
      <c r="H15" s="6"/>
      <c r="I15" s="5">
        <f t="shared" si="0"/>
        <v>8</v>
      </c>
      <c r="J15" s="6"/>
      <c r="K15" s="5">
        <v>0</v>
      </c>
      <c r="L15" s="6">
        <v>0</v>
      </c>
      <c r="M15" s="5">
        <v>94</v>
      </c>
      <c r="N15" s="7">
        <v>0.73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4.5" customHeight="1" x14ac:dyDescent="0.25">
      <c r="A16" s="5" t="str">
        <f>'1'!A16</f>
        <v>APLICACIONES MOVILES II</v>
      </c>
      <c r="B16" s="5">
        <v>3</v>
      </c>
      <c r="C16" s="5" t="str">
        <f>'1'!C16</f>
        <v>401A</v>
      </c>
      <c r="D16" s="5" t="s">
        <v>35</v>
      </c>
      <c r="E16" s="5">
        <f>'1'!E16</f>
        <v>19</v>
      </c>
      <c r="F16" s="5">
        <v>24</v>
      </c>
      <c r="G16" s="5"/>
      <c r="H16" s="6"/>
      <c r="I16" s="5">
        <f t="shared" si="0"/>
        <v>-5</v>
      </c>
      <c r="J16" s="6"/>
      <c r="K16" s="5">
        <v>0</v>
      </c>
      <c r="L16" s="6">
        <v>0</v>
      </c>
      <c r="M16" s="5">
        <v>56</v>
      </c>
      <c r="N16" s="7">
        <v>0.64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tr">
        <f>'1'!A17</f>
        <v>DISEÑO IHC</v>
      </c>
      <c r="B17" s="5">
        <v>3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19</v>
      </c>
      <c r="G17" s="5"/>
      <c r="H17" s="6"/>
      <c r="I17" s="5">
        <f t="shared" si="0"/>
        <v>1</v>
      </c>
      <c r="J17" s="6"/>
      <c r="K17" s="5">
        <v>0</v>
      </c>
      <c r="L17" s="6">
        <v>0</v>
      </c>
      <c r="M17" s="5">
        <v>56</v>
      </c>
      <c r="N17" s="7">
        <v>0.65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72</v>
      </c>
      <c r="G28" s="11"/>
      <c r="H28" s="12"/>
      <c r="I28" s="11">
        <f>SUM(I14:I17)</f>
        <v>11</v>
      </c>
      <c r="J28" s="12"/>
      <c r="K28" s="11">
        <v>0</v>
      </c>
      <c r="L28" s="12">
        <v>0</v>
      </c>
      <c r="M28" s="17">
        <v>74</v>
      </c>
      <c r="N28" s="16">
        <v>0.78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6.42578125" customWidth="1"/>
    <col min="3" max="3" width="8.85546875" customWidth="1"/>
    <col min="4" max="4" width="17.7109375" bestFit="1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4</v>
      </c>
      <c r="C8" s="31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25">
      <c r="A14" s="5" t="str">
        <f>'1'!A14</f>
        <v>APLICACIONES MOVILES I</v>
      </c>
      <c r="B14" s="5">
        <v>4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 x14ac:dyDescent="0.25">
      <c r="A15" s="5" t="str">
        <f>'1'!A15</f>
        <v>DISEÑO IHC</v>
      </c>
      <c r="B15" s="5">
        <v>4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13</v>
      </c>
      <c r="G15" s="5"/>
      <c r="H15" s="6"/>
      <c r="I15" s="5">
        <f t="shared" si="0"/>
        <v>10</v>
      </c>
      <c r="J15" s="6"/>
      <c r="K15" s="5">
        <v>0</v>
      </c>
      <c r="L15" s="6">
        <v>0</v>
      </c>
      <c r="M15" s="5">
        <v>95</v>
      </c>
      <c r="N15" s="7">
        <v>0.4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 x14ac:dyDescent="0.25">
      <c r="A16" s="5" t="str">
        <f>'1'!A16</f>
        <v>APLICACIONES MOVILES II</v>
      </c>
      <c r="B16" s="23" t="s">
        <v>43</v>
      </c>
      <c r="C16" s="5" t="str">
        <f>'1'!C16</f>
        <v>401A</v>
      </c>
      <c r="D16" s="5" t="str">
        <f>'1'!D16</f>
        <v>IIND</v>
      </c>
      <c r="E16" s="5">
        <f>'1'!E16</f>
        <v>19</v>
      </c>
      <c r="F16" s="5">
        <v>23</v>
      </c>
      <c r="G16" s="5"/>
      <c r="H16" s="6"/>
      <c r="I16" s="5">
        <f t="shared" si="0"/>
        <v>-4</v>
      </c>
      <c r="J16" s="6"/>
      <c r="K16" s="5">
        <v>0</v>
      </c>
      <c r="L16" s="6">
        <v>0</v>
      </c>
      <c r="M16" s="5">
        <v>54</v>
      </c>
      <c r="N16" s="7">
        <v>0.62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4.5" customHeight="1" x14ac:dyDescent="0.25">
      <c r="A17" s="5" t="str">
        <f>'1'!A17</f>
        <v>DISEÑO IHC</v>
      </c>
      <c r="B17" s="23" t="s">
        <v>43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21</v>
      </c>
      <c r="G17" s="5"/>
      <c r="H17" s="6"/>
      <c r="I17" s="5">
        <f t="shared" si="0"/>
        <v>-1</v>
      </c>
      <c r="J17" s="6"/>
      <c r="K17" s="5">
        <v>0</v>
      </c>
      <c r="L17" s="6">
        <v>0</v>
      </c>
      <c r="M17" s="5">
        <v>62</v>
      </c>
      <c r="N17" s="7">
        <v>0.72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/>
      <c r="F28" s="11"/>
      <c r="G28" s="11"/>
      <c r="H28" s="12"/>
      <c r="I28" s="11"/>
      <c r="J28" s="12"/>
      <c r="K28" s="11"/>
      <c r="L28" s="12"/>
      <c r="M28" s="11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8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5.5703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 t="s">
        <v>36</v>
      </c>
      <c r="C8" s="31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5" t="str">
        <f>'1'!A14</f>
        <v>APLICACIONES MOVILES I</v>
      </c>
      <c r="B14" s="5"/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>
        <v>0</v>
      </c>
      <c r="H14" s="6">
        <f t="shared" ref="H14:H17" si="0">F14/E14</f>
        <v>0.66666666666666663</v>
      </c>
      <c r="I14" s="5">
        <v>0</v>
      </c>
      <c r="J14" s="6">
        <f t="shared" ref="J14:J17" si="1">I14/E14</f>
        <v>0</v>
      </c>
      <c r="K14" s="5"/>
      <c r="L14" s="6">
        <f t="shared" ref="L14:L17" si="2">K14/E14</f>
        <v>0</v>
      </c>
      <c r="M14" s="5">
        <v>94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 x14ac:dyDescent="0.25">
      <c r="A15" s="5" t="str">
        <f>'1'!A15</f>
        <v>DISEÑO IHC</v>
      </c>
      <c r="B15" s="5"/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15</v>
      </c>
      <c r="G15" s="5">
        <v>0</v>
      </c>
      <c r="H15" s="6">
        <f t="shared" si="0"/>
        <v>0.65217391304347827</v>
      </c>
      <c r="I15" s="5">
        <v>0</v>
      </c>
      <c r="J15" s="6">
        <f t="shared" si="1"/>
        <v>0</v>
      </c>
      <c r="K15" s="5"/>
      <c r="L15" s="6">
        <f t="shared" si="2"/>
        <v>0</v>
      </c>
      <c r="M15" s="5">
        <v>92</v>
      </c>
      <c r="N15" s="7">
        <v>0.53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 x14ac:dyDescent="0.25">
      <c r="A16" s="5" t="str">
        <f>'1'!A16</f>
        <v>APLICACIONES MOVILES II</v>
      </c>
      <c r="B16" s="5"/>
      <c r="C16" s="5" t="str">
        <f>'1'!C16</f>
        <v>401A</v>
      </c>
      <c r="D16" s="5" t="s">
        <v>38</v>
      </c>
      <c r="E16" s="5">
        <f>'1'!E16</f>
        <v>19</v>
      </c>
      <c r="F16" s="5">
        <v>30</v>
      </c>
      <c r="G16" s="5">
        <v>0</v>
      </c>
      <c r="H16" s="6">
        <f t="shared" si="0"/>
        <v>1.5789473684210527</v>
      </c>
      <c r="I16" s="5">
        <v>7</v>
      </c>
      <c r="J16" s="6">
        <f t="shared" si="1"/>
        <v>0.36842105263157893</v>
      </c>
      <c r="K16" s="5"/>
      <c r="L16" s="6">
        <f t="shared" si="2"/>
        <v>0</v>
      </c>
      <c r="M16" s="5">
        <v>69</v>
      </c>
      <c r="N16" s="7">
        <v>0.67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5" t="str">
        <f>'1'!A17</f>
        <v>DISEÑO IHC</v>
      </c>
      <c r="B17" s="5"/>
      <c r="C17" s="5" t="str">
        <f>'1'!C17</f>
        <v>401B</v>
      </c>
      <c r="D17" s="5" t="s">
        <v>38</v>
      </c>
      <c r="E17" s="5">
        <f>'1'!E17</f>
        <v>20</v>
      </c>
      <c r="F17" s="5">
        <v>25</v>
      </c>
      <c r="G17" s="5">
        <v>0</v>
      </c>
      <c r="H17" s="6">
        <f t="shared" si="0"/>
        <v>1.25</v>
      </c>
      <c r="I17" s="5">
        <v>4</v>
      </c>
      <c r="J17" s="6">
        <f t="shared" si="1"/>
        <v>0.2</v>
      </c>
      <c r="K17" s="5"/>
      <c r="L17" s="6">
        <f t="shared" si="2"/>
        <v>0</v>
      </c>
      <c r="M17" s="5">
        <v>73</v>
      </c>
      <c r="N17" s="7">
        <v>0.51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 t="s">
        <v>37</v>
      </c>
      <c r="C28" s="11" t="s">
        <v>37</v>
      </c>
      <c r="D28" s="11" t="s">
        <v>37</v>
      </c>
      <c r="E28" s="11">
        <f t="shared" ref="E28:G28" si="3">SUM(E14:E27)</f>
        <v>83</v>
      </c>
      <c r="F28" s="11">
        <f t="shared" si="3"/>
        <v>84</v>
      </c>
      <c r="G28" s="11">
        <f t="shared" si="3"/>
        <v>0</v>
      </c>
      <c r="H28" s="12">
        <f>SUM(F28:G28)/E28</f>
        <v>1.0120481927710843</v>
      </c>
      <c r="I28" s="11">
        <f>(E28-SUM(F28:G28))-K28</f>
        <v>-1</v>
      </c>
      <c r="J28" s="12">
        <f>I28/E28</f>
        <v>-1.2048192771084338E-2</v>
      </c>
      <c r="K28" s="11">
        <f>SUM(K14:K27)</f>
        <v>0</v>
      </c>
      <c r="L28" s="12">
        <f>K28/E28</f>
        <v>0</v>
      </c>
      <c r="M28" s="11">
        <f t="shared" ref="M28:N28" si="4">AVERAGE(M14:M27)</f>
        <v>82</v>
      </c>
      <c r="N28" s="13">
        <f t="shared" si="4"/>
        <v>0.55249999999999999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7" t="str">
        <f>B10</f>
        <v>VICTOR MANUEL CHONTAL AMADOR</v>
      </c>
      <c r="C37" s="48"/>
      <c r="D37" s="48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dcterms:created xsi:type="dcterms:W3CDTF">2021-11-22T14:45:25Z</dcterms:created>
  <dcterms:modified xsi:type="dcterms:W3CDTF">2025-10-11T00:27:55Z</dcterms:modified>
  <cp:category/>
  <cp:contentStatus/>
</cp:coreProperties>
</file>