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CALIF REPORTES  EVI AGO DIC 2025\CALIF REPORTE TERCERO\"/>
    </mc:Choice>
  </mc:AlternateContent>
  <bookViews>
    <workbookView xWindow="-120" yWindow="-120" windowWidth="29040" windowHeight="15720" activeTab="2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'1'!$A$1:$P$23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F15" i="31"/>
  <c r="M15" i="31" s="1"/>
  <c r="E15" i="31"/>
  <c r="D15" i="31"/>
  <c r="C15" i="31"/>
  <c r="F14" i="31"/>
  <c r="I14" i="31" s="1"/>
  <c r="E14" i="31"/>
  <c r="D14" i="31"/>
  <c r="C14" i="31"/>
  <c r="F13" i="31"/>
  <c r="M13" i="31" s="1"/>
  <c r="E13" i="31"/>
  <c r="D13" i="31"/>
  <c r="C13" i="31"/>
  <c r="C9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0" i="26"/>
  <c r="N20" i="26"/>
  <c r="L20" i="26"/>
  <c r="H20" i="26"/>
  <c r="G20" i="26"/>
  <c r="F20" i="26"/>
  <c r="M16" i="26"/>
  <c r="J16" i="26"/>
  <c r="M15" i="26"/>
  <c r="J15" i="26"/>
  <c r="M14" i="26"/>
  <c r="J14" i="26"/>
  <c r="M13" i="26"/>
  <c r="J13" i="26"/>
  <c r="J24" i="31" l="1"/>
  <c r="K24" i="31" s="1"/>
  <c r="I14" i="27"/>
  <c r="J15" i="30"/>
  <c r="M15" i="27"/>
  <c r="I15" i="31"/>
  <c r="J16" i="27"/>
  <c r="K16" i="27" s="1"/>
  <c r="I20" i="31"/>
  <c r="I23" i="31"/>
  <c r="M20" i="26"/>
  <c r="I15" i="27"/>
  <c r="J23" i="31"/>
  <c r="K23" i="31" s="1"/>
  <c r="J15" i="31"/>
  <c r="K15" i="31" s="1"/>
  <c r="J20" i="26"/>
  <c r="K20" i="26" s="1"/>
  <c r="J14" i="27"/>
  <c r="K14" i="27" s="1"/>
  <c r="J14" i="30"/>
  <c r="J14" i="31"/>
  <c r="K14" i="31" s="1"/>
  <c r="I19" i="31"/>
  <c r="J18" i="31"/>
  <c r="K18" i="31" s="1"/>
  <c r="J19" i="31"/>
  <c r="K19" i="31" s="1"/>
  <c r="M13" i="27"/>
  <c r="M16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0" i="26"/>
  <c r="M13" i="30"/>
  <c r="M14" i="30"/>
  <c r="J16" i="30"/>
  <c r="J13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<sst xmlns="http://schemas.openxmlformats.org/spreadsheetml/2006/main" count="147" uniqueCount="43">
  <si>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</si>
  <si>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</si>
  <si>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</si>
  <si>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</si>
  <si>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</si>
  <si>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</si>
  <si>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</si>
  <si>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</si>
  <si>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</si>
  <si>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</si>
  <si>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</si>
  <si>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</si>
  <si>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</si>
  <si>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</si>
  <si>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</si>
  <si>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</si>
  <si>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</si>
  <si>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</si>
  <si>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</si>
  <si>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</si>
  <si>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</si>
  <si>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</si>
  <si>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</si>
  <si>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</si>
  <si>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</si>
  <si>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</si>
  <si>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</si>
  <si>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</si>
  <si>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</si>
  <si>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</si>
  <si>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</si>
  <si>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DIC 2025</t>
  </si>
  <si>
    <t>MECATRONICA</t>
  </si>
  <si>
    <t>MÁQUINAS ELÉCTRICAS 511A</t>
  </si>
  <si>
    <t>ELECTRÓNICA ANALÓGICA 511A</t>
  </si>
  <si>
    <t>ELECTRÓNICA ANALÓGICA 511B</t>
  </si>
  <si>
    <t>ING. JUAN MERLIN CHONTAL</t>
  </si>
  <si>
    <t>MÁQUINAS ELÉCTRICAS 511B</t>
  </si>
  <si>
    <t>V</t>
  </si>
  <si>
    <t>IMEC</t>
  </si>
  <si>
    <t>MECATRÓNICA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</si>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</sst>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23"/>
  <sheetViews>
    <sheetView view="pageBreakPreview" zoomScaleNormal="100" zoomScaleSheetLayoutView="100" zoomScalePageLayoutView="70" workbookViewId="0">
      <selection activeCell="C16" sqref="C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40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3</v>
      </c>
      <c r="F7" s="5">
        <v>4</v>
      </c>
      <c r="H7" s="4" t="s">
        <v>4</v>
      </c>
      <c r="I7" s="5">
        <v>2</v>
      </c>
      <c r="J7" s="38" t="s">
        <v>5</v>
      </c>
      <c r="K7" s="38"/>
      <c r="L7" s="38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33</v>
      </c>
      <c r="C13" s="8" t="s">
        <v>19</v>
      </c>
      <c r="D13" s="8" t="s">
        <v>38</v>
      </c>
      <c r="E13" s="8" t="s">
        <v>39</v>
      </c>
      <c r="F13" s="8">
        <v>19</v>
      </c>
      <c r="G13" s="8">
        <v>15</v>
      </c>
      <c r="H13" s="8">
        <v>0</v>
      </c>
      <c r="I13" s="9"/>
      <c r="J13" s="8">
        <f t="shared" ref="J13:J20" si="0">(F13-SUM(G13:H13))-L13</f>
        <v>4</v>
      </c>
      <c r="K13" s="9"/>
      <c r="L13" s="8">
        <v>0</v>
      </c>
      <c r="M13" s="9">
        <f t="shared" ref="M13:M20" si="1">L13/F13</f>
        <v>0</v>
      </c>
      <c r="N13" s="8">
        <v>58</v>
      </c>
      <c r="O13" s="12">
        <v>0.79</v>
      </c>
      <c r="P13" s="17"/>
    </row>
    <row r="14" spans="1:16" s="10" customFormat="1" x14ac:dyDescent="0.2">
      <c r="A14" s="17"/>
      <c r="B14" s="7" t="s">
        <v>37</v>
      </c>
      <c r="C14" s="8" t="s">
        <v>19</v>
      </c>
      <c r="D14" s="8" t="s">
        <v>38</v>
      </c>
      <c r="E14" s="8" t="s">
        <v>39</v>
      </c>
      <c r="F14" s="8">
        <v>16</v>
      </c>
      <c r="G14" s="8">
        <v>14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62</v>
      </c>
      <c r="O14" s="12">
        <v>0.88</v>
      </c>
      <c r="P14" s="17"/>
    </row>
    <row r="15" spans="1:16" s="10" customFormat="1" x14ac:dyDescent="0.2">
      <c r="A15" s="17"/>
      <c r="B15" s="7" t="s">
        <v>34</v>
      </c>
      <c r="C15" s="8" t="s">
        <v>19</v>
      </c>
      <c r="D15" s="8" t="s">
        <v>38</v>
      </c>
      <c r="E15" s="8" t="s">
        <v>39</v>
      </c>
      <c r="F15" s="8">
        <v>18</v>
      </c>
      <c r="G15" s="8">
        <v>17</v>
      </c>
      <c r="H15" s="8">
        <v>0</v>
      </c>
      <c r="I15" s="9"/>
      <c r="J15" s="8">
        <f t="shared" ref="J15:J16" si="2">(F15-SUM(G15:H15))-L15</f>
        <v>1</v>
      </c>
      <c r="K15" s="9"/>
      <c r="L15" s="8">
        <v>0</v>
      </c>
      <c r="M15" s="9">
        <f t="shared" si="1"/>
        <v>0</v>
      </c>
      <c r="N15" s="8">
        <v>80</v>
      </c>
      <c r="O15" s="12">
        <v>0.61</v>
      </c>
      <c r="P15" s="17"/>
    </row>
    <row r="16" spans="1:16" s="10" customFormat="1" x14ac:dyDescent="0.2">
      <c r="A16" s="17"/>
      <c r="B16" s="7" t="s">
        <v>35</v>
      </c>
      <c r="C16" s="8" t="s">
        <v>19</v>
      </c>
      <c r="D16" s="8" t="s">
        <v>38</v>
      </c>
      <c r="E16" s="8" t="s">
        <v>39</v>
      </c>
      <c r="F16" s="8">
        <v>17</v>
      </c>
      <c r="G16" s="8">
        <v>16</v>
      </c>
      <c r="H16" s="8">
        <v>0</v>
      </c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70</v>
      </c>
      <c r="O16" s="12">
        <v>0.94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ht="13.5" thickBot="1" x14ac:dyDescent="0.25">
      <c r="A20" s="16"/>
      <c r="B20" s="19" t="s">
        <v>22</v>
      </c>
      <c r="C20" s="20" t="s">
        <v>23</v>
      </c>
      <c r="D20" s="20" t="s">
        <v>23</v>
      </c>
      <c r="E20" s="20" t="s">
        <v>23</v>
      </c>
      <c r="F20" s="20">
        <f>SUM(F13:F19)</f>
        <v>70</v>
      </c>
      <c r="G20" s="20">
        <f>SUM(G13:G19)</f>
        <v>62</v>
      </c>
      <c r="H20" s="20">
        <f>SUM(H13:H19)</f>
        <v>0</v>
      </c>
      <c r="I20" s="21">
        <f>SUM(G20:H20)/F20</f>
        <v>0.88571428571428568</v>
      </c>
      <c r="J20" s="20">
        <f t="shared" si="0"/>
        <v>8</v>
      </c>
      <c r="K20" s="21">
        <f t="shared" ref="K20" si="3">J20/F20</f>
        <v>0.11428571428571428</v>
      </c>
      <c r="L20" s="20">
        <f>SUM(L13:L19)</f>
        <v>0</v>
      </c>
      <c r="M20" s="21">
        <f t="shared" si="1"/>
        <v>0</v>
      </c>
      <c r="N20" s="20">
        <f>AVERAGE(N13:N19)</f>
        <v>67.5</v>
      </c>
      <c r="O20" s="22">
        <f>AVERAGE(O13:O19)</f>
        <v>0.80499999999999994</v>
      </c>
      <c r="P20" s="16"/>
    </row>
    <row r="21" spans="1:16" x14ac:dyDescent="0.2">
      <c r="A21" s="16"/>
      <c r="P21" s="16"/>
    </row>
    <row r="22" spans="1:16" ht="120" customHeight="1" x14ac:dyDescent="0.2">
      <c r="A22" s="16"/>
      <c r="B22" s="25" t="s">
        <v>24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6"/>
    </row>
    <row r="23" spans="1:1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2:O22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20" sqref="C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MECATRÓNICA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MÁQUINAS ELÉCTRICAS 511A</v>
      </c>
      <c r="C13" s="8" t="s">
        <v>41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">
        <v>41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1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">
        <v>41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">
        <v>41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MECATRÓNICA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MÁQUINAS ELÉCTRICAS 511A</v>
      </c>
      <c r="C13" s="8" t="s">
        <v>42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>
        <v>18</v>
      </c>
      <c r="H13" s="8">
        <v>0</v>
      </c>
      <c r="I13" s="9"/>
      <c r="J13" s="8">
        <f t="shared" ref="J13:J27" si="0">(F13-SUM(G13:H13))-L13</f>
        <v>1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0.63</v>
      </c>
      <c r="P13" s="17"/>
    </row>
    <row r="14" spans="1:16" s="10" customFormat="1" x14ac:dyDescent="0.2">
      <c r="A14" s="17"/>
      <c r="B14" s="13" t="str">
        <f>'1'!B14</f>
        <v>MÁQUINAS ELÉCTRICAS 511B</v>
      </c>
      <c r="C14" s="8" t="s">
        <v>42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>
        <v>16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71</v>
      </c>
      <c r="O14" s="12">
        <v>0.31</v>
      </c>
      <c r="P14" s="17"/>
    </row>
    <row r="15" spans="1:16" s="10" customFormat="1" x14ac:dyDescent="0.2">
      <c r="A15" s="17"/>
      <c r="B15" s="13" t="str">
        <f>'1'!B15</f>
        <v>ELECTRÓNICA ANALÓGICA 511A</v>
      </c>
      <c r="C15" s="8" t="s">
        <v>42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>
        <v>17</v>
      </c>
      <c r="H15" s="8">
        <v>0</v>
      </c>
      <c r="I15" s="9"/>
      <c r="J15" s="8">
        <f t="shared" ref="J15:J16" si="2">(F15-SUM(G15:H15))-L15</f>
        <v>1</v>
      </c>
      <c r="K15" s="9"/>
      <c r="L15" s="8">
        <v>0</v>
      </c>
      <c r="M15" s="9">
        <f t="shared" si="1"/>
        <v>0</v>
      </c>
      <c r="N15" s="8">
        <v>75</v>
      </c>
      <c r="O15" s="12">
        <v>0.67</v>
      </c>
      <c r="P15" s="17"/>
    </row>
    <row r="16" spans="1:16" s="10" customFormat="1" x14ac:dyDescent="0.2">
      <c r="A16" s="17"/>
      <c r="B16" s="13" t="str">
        <f>'1'!B16</f>
        <v>ELECTRÓNICA ANALÓGICA 511B</v>
      </c>
      <c r="C16" s="8" t="s">
        <v>42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>
        <v>16</v>
      </c>
      <c r="H16" s="8">
        <v>0</v>
      </c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68</v>
      </c>
      <c r="O16" s="12">
        <v>0.94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70</v>
      </c>
      <c r="G27" s="20">
        <f>SUM(G13:G26)</f>
        <v>67</v>
      </c>
      <c r="H27" s="20">
        <f>SUM(H13:H26)</f>
        <v>0</v>
      </c>
      <c r="I27" s="21">
        <f>SUM(G27:H27)/F27</f>
        <v>0.95714285714285718</v>
      </c>
      <c r="J27" s="20">
        <f t="shared" si="0"/>
        <v>3</v>
      </c>
      <c r="K27" s="21">
        <f t="shared" ref="K27" si="3">J27/F27</f>
        <v>4.2857142857142858E-2</v>
      </c>
      <c r="L27" s="20">
        <f>SUM(L13:L26)</f>
        <v>0</v>
      </c>
      <c r="M27" s="21">
        <f t="shared" si="1"/>
        <v>0</v>
      </c>
      <c r="N27" s="20">
        <f>AVERAGE(N13:N26)</f>
        <v>71.5</v>
      </c>
      <c r="O27" s="22">
        <f>AVERAGE(O13:O26)</f>
        <v>0.63749999999999996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19" zoomScaleNormal="100" zoomScaleSheetLayoutView="100" zoomScalePageLayoutView="70" workbookViewId="0">
      <selection activeCell="R11" sqref="R1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25</v>
      </c>
      <c r="D7" s="28"/>
      <c r="E7" s="11" t="s">
        <v>3</v>
      </c>
      <c r="F7" s="5">
        <v>4</v>
      </c>
      <c r="H7" s="4" t="s">
        <v>4</v>
      </c>
      <c r="I7" s="5">
        <v>2</v>
      </c>
      <c r="J7" s="38" t="s">
        <v>5</v>
      </c>
      <c r="K7" s="38"/>
      <c r="L7" s="38"/>
      <c r="M7" s="28" t="s">
        <v>31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">
        <v>33</v>
      </c>
      <c r="C13" s="8" t="str">
        <f>'1'!C13</f>
        <v>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">
        <v>37</v>
      </c>
      <c r="C14" s="8" t="str">
        <f>'1'!C14</f>
        <v>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">
        <v>34</v>
      </c>
      <c r="C15" s="8" t="str">
        <f>'1'!C15</f>
        <v>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">
        <v>35</v>
      </c>
      <c r="C16" s="8" t="str">
        <f>'1'!C16</f>
        <v>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4c96f4e2-f7db-4e02-b8f8-29de1b03c969"/>
    <ds:schemaRef ds:uri="http://schemas.microsoft.com/office/2006/metadata/properties"/>
    <ds:schemaRef ds:uri="http://purl.org/dc/dcmitype/"/>
    <ds:schemaRef ds:uri="d87f237c-3101-4265-aa9b-ec3b3a62240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2025-07-02T21:33:58Z</cp:lastPrinted>
  <dcterms:created xsi:type="dcterms:W3CDTF">2021-11-22T14:45:25Z</dcterms:created>
  <dcterms:modified xsi:type="dcterms:W3CDTF">2025-11-20T04:32:46Z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