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9A57EF09-06C1-40E2-8F03-C2623E8BA8E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7" l="1"/>
  <c r="D13" i="27"/>
  <c r="E13" i="27"/>
  <c r="I13" i="27"/>
  <c r="J13" i="27"/>
  <c r="K13" i="27" s="1"/>
  <c r="M13" i="27"/>
  <c r="B14" i="27"/>
  <c r="D14" i="27"/>
  <c r="F14" i="27"/>
  <c r="I14" i="27"/>
  <c r="J14" i="27"/>
  <c r="K14" i="27" s="1"/>
  <c r="M14" i="27"/>
  <c r="B15" i="27"/>
  <c r="D15" i="27"/>
  <c r="E15" i="27"/>
  <c r="I15" i="27"/>
  <c r="J15" i="27"/>
  <c r="K15" i="27"/>
  <c r="M15" i="27"/>
  <c r="B16" i="27"/>
  <c r="D16" i="27"/>
  <c r="E16" i="27"/>
  <c r="F16" i="27"/>
  <c r="I16" i="27" s="1"/>
  <c r="J16" i="27"/>
  <c r="K16" i="27"/>
  <c r="M16" i="27"/>
  <c r="B17" i="27"/>
  <c r="D17" i="27"/>
  <c r="E17" i="27"/>
  <c r="F17" i="27"/>
  <c r="I17" i="27" s="1"/>
  <c r="J17" i="27"/>
  <c r="K17" i="27"/>
  <c r="M17" i="27"/>
  <c r="O17" i="26"/>
  <c r="O16" i="26"/>
  <c r="M16" i="26"/>
  <c r="O15" i="26"/>
  <c r="M15" i="26"/>
  <c r="O14" i="26"/>
  <c r="M14" i="26"/>
  <c r="O13" i="26"/>
  <c r="M13" i="26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<sst xmlns="http://schemas.openxmlformats.org/spreadsheetml/2006/main" count="156" uniqueCount="49">
  <si>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</si>
  <si>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</si>
  <si>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</si>
  <si>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</si>
  <si>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</si>
  <si>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</si>
  <si>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</si>
  <si>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</si>
  <si>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</si>
  <si>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</si>
  <si>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</si>
  <si>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</si>
  <si>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</si>
  <si>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</si>
  <si>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</si>
  <si>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</si>
  <si>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</si>
  <si>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</si>
  <si>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</si>
  <si>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</si>
  <si>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</si>
  <si>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</si>
  <si>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</si>
  <si>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</si>
  <si>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</si>
  <si>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</si>
  <si>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</si>
  <si>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</si>
  <si>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</si>
  <si>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</si>
  <si>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</si>
  <si>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</si>
  <si>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</si>
  <si>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</si>
  <si>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ING. INFORMATICA</t>
  </si>
  <si>
    <t>II</t>
  </si>
  <si>
    <t>L.I. SERGIO  PELAYO  VAQUERO</t>
  </si>
  <si>
    <t>FUNDAMENTOS DE INVESTIGACION</t>
  </si>
  <si>
    <t>111B</t>
  </si>
  <si>
    <t>IMEC</t>
  </si>
  <si>
    <t>INTRODUCCION A LA PROGRAMACION</t>
  </si>
  <si>
    <t>102 A</t>
  </si>
  <si>
    <t>IEM</t>
  </si>
  <si>
    <t>102 B</t>
  </si>
  <si>
    <t>TECNOLOGIAS  E INTERFACES DE  COMPUTADORAS</t>
  </si>
  <si>
    <t>510 A</t>
  </si>
  <si>
    <t>IINF</t>
  </si>
  <si>
    <t>TALLER DE HERRAMIENTAS INTELECTUALES</t>
  </si>
  <si>
    <t>101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</si>
</sst>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8" formatCode="_-* #,##0.00_-;\-* #,##0.00_-;_-* &quot;-&quot;??_-;_-@_-"/>
    <numFmt numFmtId="169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69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9" fontId="4" fillId="0" borderId="9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</cellXfs>
  <cellStyles count="4">
    <cellStyle name="Millares" xfId="2" builtinId="3"/>
    <cellStyle name="Millares 2" xfId="3" xr:uid="{AE2BDDF2-E67D-4E8B-A731-56B99B4C0F0F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B11" zoomScale="115" zoomScaleNormal="100" zoomScaleSheetLayoutView="117" zoomScalePageLayoutView="70" workbookViewId="0">
      <selection activeCell="G20" sqref="G20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4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3">
      <c r="A13" s="17"/>
      <c r="B13" s="44" t="s">
        <v>37</v>
      </c>
      <c r="C13" s="40" t="s">
        <v>20</v>
      </c>
      <c r="D13" s="40" t="s">
        <v>38</v>
      </c>
      <c r="E13" s="40" t="s">
        <v>39</v>
      </c>
      <c r="F13" s="40">
        <v>27</v>
      </c>
      <c r="G13" s="40">
        <v>26</v>
      </c>
      <c r="H13" s="40" t="s">
        <v>24</v>
      </c>
      <c r="I13" s="40" t="s">
        <v>24</v>
      </c>
      <c r="J13" s="40">
        <v>1</v>
      </c>
      <c r="K13" s="40" t="s">
        <v>24</v>
      </c>
      <c r="L13" s="40">
        <v>0</v>
      </c>
      <c r="M13" s="41">
        <f t="shared" ref="M13:M17" si="0">L13/F13</f>
        <v>0</v>
      </c>
      <c r="N13" s="39">
        <v>96</v>
      </c>
      <c r="O13" s="43">
        <f>26/27</f>
        <v>0.96296296296296291</v>
      </c>
      <c r="P13" s="17"/>
    </row>
    <row r="14" spans="1:16" s="10" customFormat="1" x14ac:dyDescent="0.3">
      <c r="A14" s="17"/>
      <c r="B14" s="44" t="s">
        <v>40</v>
      </c>
      <c r="C14" s="40" t="s">
        <v>20</v>
      </c>
      <c r="D14" s="40" t="s">
        <v>41</v>
      </c>
      <c r="E14" s="40" t="s">
        <v>42</v>
      </c>
      <c r="F14" s="40">
        <v>30</v>
      </c>
      <c r="G14" s="40">
        <v>29</v>
      </c>
      <c r="H14" s="40" t="s">
        <v>24</v>
      </c>
      <c r="I14" s="40" t="s">
        <v>24</v>
      </c>
      <c r="J14" s="40">
        <v>1</v>
      </c>
      <c r="K14" s="40" t="s">
        <v>24</v>
      </c>
      <c r="L14" s="40">
        <v>0</v>
      </c>
      <c r="M14" s="41">
        <f t="shared" si="0"/>
        <v>0</v>
      </c>
      <c r="N14" s="39">
        <v>87</v>
      </c>
      <c r="O14" s="43">
        <f>29/30</f>
        <v>0.96666666666666667</v>
      </c>
      <c r="P14" s="17"/>
    </row>
    <row r="15" spans="1:16" s="10" customFormat="1" x14ac:dyDescent="0.3">
      <c r="A15" s="17"/>
      <c r="B15" s="44" t="s">
        <v>40</v>
      </c>
      <c r="C15" s="40" t="s">
        <v>20</v>
      </c>
      <c r="D15" s="40" t="s">
        <v>43</v>
      </c>
      <c r="E15" s="40" t="s">
        <v>42</v>
      </c>
      <c r="F15" s="40">
        <v>27</v>
      </c>
      <c r="G15" s="40">
        <v>25</v>
      </c>
      <c r="H15" s="40" t="s">
        <v>24</v>
      </c>
      <c r="I15" s="40" t="s">
        <v>24</v>
      </c>
      <c r="J15" s="40">
        <v>2</v>
      </c>
      <c r="K15" s="40" t="s">
        <v>24</v>
      </c>
      <c r="L15" s="40">
        <v>0</v>
      </c>
      <c r="M15" s="41">
        <f t="shared" si="0"/>
        <v>0</v>
      </c>
      <c r="N15" s="39">
        <v>74</v>
      </c>
      <c r="O15" s="43">
        <f>25/27</f>
        <v>0.92592592592592593</v>
      </c>
      <c r="P15" s="17"/>
    </row>
    <row r="16" spans="1:16" s="10" customFormat="1" ht="24.9" x14ac:dyDescent="0.3">
      <c r="A16" s="17"/>
      <c r="B16" s="44" t="s">
        <v>44</v>
      </c>
      <c r="C16" s="40" t="s">
        <v>20</v>
      </c>
      <c r="D16" s="40" t="s">
        <v>45</v>
      </c>
      <c r="E16" s="40" t="s">
        <v>46</v>
      </c>
      <c r="F16" s="40">
        <v>29</v>
      </c>
      <c r="G16" s="40">
        <v>26</v>
      </c>
      <c r="H16" s="40" t="s">
        <v>24</v>
      </c>
      <c r="I16" s="40" t="s">
        <v>24</v>
      </c>
      <c r="J16" s="40">
        <v>3</v>
      </c>
      <c r="K16" s="40" t="s">
        <v>24</v>
      </c>
      <c r="L16" s="40">
        <v>0</v>
      </c>
      <c r="M16" s="41">
        <f t="shared" si="0"/>
        <v>0</v>
      </c>
      <c r="N16" s="45">
        <v>80</v>
      </c>
      <c r="O16" s="43">
        <f>25/29</f>
        <v>0.86206896551724133</v>
      </c>
      <c r="P16" s="17"/>
    </row>
    <row r="17" spans="1:16" s="10" customFormat="1" ht="24.9" x14ac:dyDescent="0.3">
      <c r="A17" s="17"/>
      <c r="B17" s="42" t="s">
        <v>47</v>
      </c>
      <c r="C17" s="40" t="s">
        <v>20</v>
      </c>
      <c r="D17" s="40" t="s">
        <v>48</v>
      </c>
      <c r="E17" s="40" t="s">
        <v>35</v>
      </c>
      <c r="F17" s="40">
        <v>25</v>
      </c>
      <c r="G17" s="40">
        <v>24</v>
      </c>
      <c r="H17" s="40"/>
      <c r="I17" s="40"/>
      <c r="J17" s="40">
        <v>1</v>
      </c>
      <c r="K17" s="40"/>
      <c r="L17" s="40">
        <v>0</v>
      </c>
      <c r="M17" s="41">
        <v>0</v>
      </c>
      <c r="N17" s="45">
        <v>92</v>
      </c>
      <c r="O17" s="43">
        <f>19/25</f>
        <v>0.76</v>
      </c>
      <c r="P17" s="17"/>
    </row>
    <row r="18" spans="1:16" s="10" customFormat="1" x14ac:dyDescent="0.3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130</v>
      </c>
      <c r="H27" s="20">
        <f>SUM(H13:H26)</f>
        <v>0</v>
      </c>
      <c r="I27" s="21">
        <f>SUM(G27:H27)/F27</f>
        <v>0.94202898550724634</v>
      </c>
      <c r="J27" s="20">
        <f t="shared" ref="J13:J27" si="1">(F27-SUM(G27:H27))-L27</f>
        <v>8</v>
      </c>
      <c r="K27" s="21">
        <f t="shared" ref="K13:K27" si="2">J27/F27</f>
        <v>5.7971014492753624E-2</v>
      </c>
      <c r="L27" s="20">
        <f>SUM(L13:L26)</f>
        <v>0</v>
      </c>
      <c r="M27" s="21">
        <f t="shared" ref="M13:M27" si="3">L27/F27</f>
        <v>0</v>
      </c>
      <c r="N27" s="20">
        <f>AVERAGE(N13:N26)</f>
        <v>85.8</v>
      </c>
      <c r="O27" s="22">
        <f>AVERAGE(O13:O26)</f>
        <v>0.89552490421455944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6" zoomScale="107" zoomScaleNormal="100" zoomScaleSheetLayoutView="100" zoomScalePageLayoutView="70" workbookViewId="0">
      <selection activeCell="B13" sqref="B13:O17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4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L.I. SERGIO  PELAYO 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3">
      <c r="A13" s="17"/>
      <c r="B13" s="13" t="str">
        <f>'1'!B13</f>
        <v>FUNDAMENTOS DE INVESTIGACION</v>
      </c>
      <c r="C13" s="8" t="s">
        <v>35</v>
      </c>
      <c r="D13" s="8" t="str">
        <f>'1'!D13</f>
        <v>111B</v>
      </c>
      <c r="E13" s="8" t="str">
        <f>'1'!E13</f>
        <v>IMEC</v>
      </c>
      <c r="F13" s="8">
        <v>36</v>
      </c>
      <c r="G13" s="8">
        <v>33</v>
      </c>
      <c r="H13" s="8">
        <v>0</v>
      </c>
      <c r="I13" s="9">
        <f>(G13+H13)/F13</f>
        <v>0.91666666666666663</v>
      </c>
      <c r="J13" s="8">
        <f t="shared" ref="J13:J27" si="0">(F13-SUM(G13:H13))-L13</f>
        <v>3</v>
      </c>
      <c r="K13" s="9">
        <f t="shared" ref="K13:K27" si="1">J13/F13</f>
        <v>8.3333333333333329E-2</v>
      </c>
      <c r="L13" s="8"/>
      <c r="M13" s="9">
        <f t="shared" ref="M13:M27" si="2">L13/F13</f>
        <v>0</v>
      </c>
      <c r="N13" s="8">
        <v>82</v>
      </c>
      <c r="O13" s="12">
        <v>0.89</v>
      </c>
      <c r="P13" s="17"/>
    </row>
    <row r="14" spans="1:16" s="10" customFormat="1" x14ac:dyDescent="0.3">
      <c r="A14" s="17"/>
      <c r="B14" s="13" t="str">
        <f>'1'!B14</f>
        <v>INTRODUCCION A LA PROGRAMACION</v>
      </c>
      <c r="C14" s="8" t="s">
        <v>20</v>
      </c>
      <c r="D14" s="8" t="str">
        <f>'1'!D14</f>
        <v>102 A</v>
      </c>
      <c r="E14" s="8" t="s">
        <v>34</v>
      </c>
      <c r="F14" s="8">
        <f>'1'!F14</f>
        <v>30</v>
      </c>
      <c r="G14" s="8">
        <v>34</v>
      </c>
      <c r="H14" s="8">
        <v>0</v>
      </c>
      <c r="I14" s="9">
        <f t="shared" ref="I14:I17" si="3">(G14+H14)/F14</f>
        <v>1.1333333333333333</v>
      </c>
      <c r="J14" s="8">
        <f>(F14-SUM(G14:H14))-L14</f>
        <v>-4</v>
      </c>
      <c r="K14" s="9">
        <f t="shared" si="1"/>
        <v>-0.13333333333333333</v>
      </c>
      <c r="L14" s="8"/>
      <c r="M14" s="9">
        <f t="shared" si="2"/>
        <v>0</v>
      </c>
      <c r="N14" s="8">
        <v>89</v>
      </c>
      <c r="O14" s="12">
        <v>0.91</v>
      </c>
      <c r="P14" s="17"/>
    </row>
    <row r="15" spans="1:16" s="10" customFormat="1" x14ac:dyDescent="0.3">
      <c r="A15" s="17"/>
      <c r="B15" s="13" t="str">
        <f>'1'!B15</f>
        <v>INTRODUCCION A LA PROGRAMACION</v>
      </c>
      <c r="C15" s="8" t="s">
        <v>35</v>
      </c>
      <c r="D15" s="8" t="str">
        <f>'1'!D15</f>
        <v>102 B</v>
      </c>
      <c r="E15" s="8" t="str">
        <f>'1'!E15</f>
        <v>IEM</v>
      </c>
      <c r="F15" s="8">
        <v>34</v>
      </c>
      <c r="G15" s="8">
        <v>31</v>
      </c>
      <c r="H15" s="8">
        <v>0</v>
      </c>
      <c r="I15" s="9">
        <f t="shared" si="3"/>
        <v>0.91176470588235292</v>
      </c>
      <c r="J15" s="8">
        <f t="shared" ref="J15:J17" si="4">(F15-SUM(G15:H15))-L15</f>
        <v>3</v>
      </c>
      <c r="K15" s="9">
        <f t="shared" si="1"/>
        <v>8.8235294117647065E-2</v>
      </c>
      <c r="L15" s="8"/>
      <c r="M15" s="9">
        <f t="shared" si="2"/>
        <v>0</v>
      </c>
      <c r="N15" s="8">
        <v>83</v>
      </c>
      <c r="O15" s="12">
        <v>0.85</v>
      </c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8" t="s">
        <v>35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>
        <v>26</v>
      </c>
      <c r="H16" s="8">
        <v>0</v>
      </c>
      <c r="I16" s="9">
        <f t="shared" si="3"/>
        <v>0.89655172413793105</v>
      </c>
      <c r="J16" s="8">
        <f t="shared" si="4"/>
        <v>3</v>
      </c>
      <c r="K16" s="9">
        <f t="shared" si="1"/>
        <v>0.10344827586206896</v>
      </c>
      <c r="L16" s="8"/>
      <c r="M16" s="9">
        <f t="shared" si="2"/>
        <v>0</v>
      </c>
      <c r="N16" s="8">
        <v>84</v>
      </c>
      <c r="O16" s="12">
        <v>0.74</v>
      </c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8" t="s">
        <v>20</v>
      </c>
      <c r="D17" s="8" t="str">
        <f>'1'!D17</f>
        <v>101 C</v>
      </c>
      <c r="E17" s="8" t="str">
        <f>'1'!E17</f>
        <v>II</v>
      </c>
      <c r="F17" s="8">
        <f>'1'!F17</f>
        <v>25</v>
      </c>
      <c r="G17" s="8">
        <v>25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84</v>
      </c>
      <c r="O17" s="12">
        <v>0.93</v>
      </c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154</v>
      </c>
      <c r="G27" s="20">
        <f>SUM(G13:G26)</f>
        <v>149</v>
      </c>
      <c r="H27" s="20">
        <f>SUM(H13:H26)</f>
        <v>0</v>
      </c>
      <c r="I27" s="21">
        <f>SUM(G27:H27)/F27</f>
        <v>0.96753246753246758</v>
      </c>
      <c r="J27" s="20">
        <f t="shared" si="0"/>
        <v>5</v>
      </c>
      <c r="K27" s="21">
        <f t="shared" si="1"/>
        <v>3.2467532467532464E-2</v>
      </c>
      <c r="L27" s="20">
        <f>SUM(L13:L26)</f>
        <v>0</v>
      </c>
      <c r="M27" s="21">
        <f t="shared" si="2"/>
        <v>0</v>
      </c>
      <c r="N27" s="20">
        <f>AVERAGE(N13:N26)</f>
        <v>84.4</v>
      </c>
      <c r="O27" s="22">
        <f>AVERAGE(O13:O26)</f>
        <v>0.86399999999999988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4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L.I. SERGIO  PELAYO 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FUNDAMENTOS DE INVESTIGACION</v>
      </c>
      <c r="C13" s="8" t="str">
        <f>'1'!C13</f>
        <v>I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.9" x14ac:dyDescent="0.3">
      <c r="A14" s="17"/>
      <c r="B14" s="13" t="str">
        <f>'1'!B14</f>
        <v>INTRODUCCION A LA PROGRAMACION</v>
      </c>
      <c r="C14" s="8" t="str">
        <f>'1'!C14</f>
        <v>I</v>
      </c>
      <c r="D14" s="8" t="str">
        <f>'1'!D14</f>
        <v>102 A</v>
      </c>
      <c r="E14" s="8" t="e">
        <f>'1'!#REF!</f>
        <v>#REF!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4.9" x14ac:dyDescent="0.3">
      <c r="A15" s="17"/>
      <c r="B15" s="13" t="str">
        <f>'1'!B15</f>
        <v>INTRODUCCION A LA PROGRAMACION</v>
      </c>
      <c r="C15" s="8" t="str">
        <f>'1'!C15</f>
        <v>I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8" t="str">
        <f>'1'!C16</f>
        <v>I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8" t="str">
        <f>'1'!C17</f>
        <v>I</v>
      </c>
      <c r="D17" s="8" t="str">
        <f>'1'!D17</f>
        <v>101 C</v>
      </c>
      <c r="E17" s="8" t="str">
        <f>'1'!E17</f>
        <v>II</v>
      </c>
      <c r="F17" s="8">
        <f>'1'!F17</f>
        <v>25</v>
      </c>
      <c r="G17" s="8"/>
      <c r="H17" s="8">
        <v>0</v>
      </c>
      <c r="I17" s="9">
        <f t="shared" si="3"/>
        <v>0</v>
      </c>
      <c r="J17" s="8">
        <f t="shared" si="4"/>
        <v>25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Q26" sqref="Q26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4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L.I. SERGIO  PELAYO 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FUNDAMENTOS DE INVESTIGACION</v>
      </c>
      <c r="C13" s="8" t="str">
        <f>'1'!C13</f>
        <v>I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.9" x14ac:dyDescent="0.3">
      <c r="A14" s="17"/>
      <c r="B14" s="13" t="str">
        <f>'1'!B14</f>
        <v>INTRODUCCION A LA PROGRAMACION</v>
      </c>
      <c r="C14" s="8" t="str">
        <f>'1'!C14</f>
        <v>I</v>
      </c>
      <c r="D14" s="8" t="str">
        <f>'1'!D14</f>
        <v>102 A</v>
      </c>
      <c r="E14" s="8" t="e">
        <f>'1'!#REF!</f>
        <v>#REF!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4.9" x14ac:dyDescent="0.3">
      <c r="A15" s="17"/>
      <c r="B15" s="13" t="str">
        <f>'1'!B15</f>
        <v>INTRODUCCION A LA PROGRAMACION</v>
      </c>
      <c r="C15" s="8" t="str">
        <f>'1'!C15</f>
        <v>I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8" t="str">
        <f>'1'!C16</f>
        <v>I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8" t="str">
        <f>'1'!C17</f>
        <v>I</v>
      </c>
      <c r="D17" s="8" t="str">
        <f>'1'!D17</f>
        <v>101 C</v>
      </c>
      <c r="E17" s="8" t="str">
        <f>'1'!E17</f>
        <v>II</v>
      </c>
      <c r="F17" s="8">
        <f>'1'!F17</f>
        <v>25</v>
      </c>
      <c r="G17" s="8"/>
      <c r="H17" s="8">
        <v>0</v>
      </c>
      <c r="I17" s="9">
        <f t="shared" si="3"/>
        <v>0</v>
      </c>
      <c r="J17" s="8">
        <f t="shared" si="4"/>
        <v>25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Sergio Pelayo Vaquero</cp:lastModifiedBy>
  <cp:revision/>
  <cp:lastPrinted>2025-07-02T21:33:58Z</cp:lastPrinted>
  <dcterms:created xsi:type="dcterms:W3CDTF">2021-11-22T14:45:25Z</dcterms:created>
  <dcterms:modified xsi:type="dcterms:W3CDTF">2025-11-11T05:01:03Z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