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C5288D31-CF67-408B-A6F6-BAA5C68618A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27" l="1"/>
  <c r="M17" i="27"/>
  <c r="O16" i="27"/>
  <c r="M16" i="27"/>
  <c r="O15" i="27"/>
  <c r="M15" i="27"/>
  <c r="O14" i="27"/>
  <c r="M14" i="27"/>
  <c r="O13" i="27"/>
  <c r="M13" i="27"/>
  <c r="O17" i="26" l="1"/>
  <c r="O16" i="26"/>
  <c r="M16" i="26"/>
  <c r="O15" i="26"/>
  <c r="M15" i="26"/>
  <c r="O14" i="26"/>
  <c r="M14" i="26"/>
  <c r="O13" i="26"/>
  <c r="M13" i="26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<sst xmlns="http://schemas.openxmlformats.org/spreadsheetml/2006/main" count="185" uniqueCount="48">
  <si>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</si>
  <si>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</si>
  <si>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</si>
  <si>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</si>
  <si>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</si>
  <si>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</si>
  <si>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</si>
  <si>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</si>
  <si>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</si>
  <si>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</si>
  <si>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</si>
  <si>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</si>
  <si>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</si>
  <si>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</si>
  <si>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</si>
  <si>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</si>
  <si>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</si>
  <si>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</si>
  <si>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</si>
  <si>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</si>
  <si>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</si>
  <si>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</si>
  <si>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</si>
  <si>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</si>
  <si>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</si>
  <si>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</si>
  <si>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</si>
  <si>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</si>
  <si>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</si>
  <si>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</si>
  <si>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</si>
  <si>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</si>
  <si>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</si>
  <si>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</si>
  <si>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II</t>
  </si>
  <si>
    <t>L.I. SERGIO  PELAYO  VAQUERO</t>
  </si>
  <si>
    <t>FUNDAMENTOS DE INVESTIGACION</t>
  </si>
  <si>
    <t>111B</t>
  </si>
  <si>
    <t>IMEC</t>
  </si>
  <si>
    <t>INTRODUCCION A LA PROGRAMACION</t>
  </si>
  <si>
    <t>102 A</t>
  </si>
  <si>
    <t>IEM</t>
  </si>
  <si>
    <t>102 B</t>
  </si>
  <si>
    <t>TECNOLOGIAS  E INTERFACES DE  COMPUTADORAS</t>
  </si>
  <si>
    <t>510 A</t>
  </si>
  <si>
    <t>IINF</t>
  </si>
  <si>
    <t>TALLER DE HERRAMIENTAS INTELECTUALES</t>
  </si>
  <si>
    <t>101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</si>
</sst>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8" formatCode="_-* #,##0.00_-;\-* #,##0.00_-;_-* &quot;-&quot;??_-;_-@_-"/>
    <numFmt numFmtId="169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69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9" fontId="4" fillId="0" borderId="9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</cellXfs>
  <cellStyles count="4">
    <cellStyle name="Millares" xfId="2" builtinId="3"/>
    <cellStyle name="Millares 2" xfId="3" xr:uid="{AE2BDDF2-E67D-4E8B-A731-56B99B4C0F0F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B4" zoomScale="115" zoomScaleNormal="100" zoomScaleSheetLayoutView="117" zoomScalePageLayoutView="70" workbookViewId="0">
      <selection activeCell="G20" sqref="G20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4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3">
      <c r="A13" s="17"/>
      <c r="B13" s="44" t="s">
        <v>36</v>
      </c>
      <c r="C13" s="40" t="s">
        <v>20</v>
      </c>
      <c r="D13" s="40" t="s">
        <v>37</v>
      </c>
      <c r="E13" s="40" t="s">
        <v>38</v>
      </c>
      <c r="F13" s="40">
        <v>27</v>
      </c>
      <c r="G13" s="40">
        <v>26</v>
      </c>
      <c r="H13" s="40" t="s">
        <v>24</v>
      </c>
      <c r="I13" s="40" t="s">
        <v>24</v>
      </c>
      <c r="J13" s="40">
        <v>1</v>
      </c>
      <c r="K13" s="40" t="s">
        <v>24</v>
      </c>
      <c r="L13" s="40">
        <v>0</v>
      </c>
      <c r="M13" s="41">
        <f t="shared" ref="M13:M17" si="0">L13/F13</f>
        <v>0</v>
      </c>
      <c r="N13" s="39">
        <v>96</v>
      </c>
      <c r="O13" s="43">
        <f>26/27</f>
        <v>0.96296296296296291</v>
      </c>
      <c r="P13" s="17"/>
    </row>
    <row r="14" spans="1:16" s="10" customFormat="1" x14ac:dyDescent="0.3">
      <c r="A14" s="17"/>
      <c r="B14" s="44" t="s">
        <v>39</v>
      </c>
      <c r="C14" s="40" t="s">
        <v>20</v>
      </c>
      <c r="D14" s="40" t="s">
        <v>40</v>
      </c>
      <c r="E14" s="40" t="s">
        <v>41</v>
      </c>
      <c r="F14" s="40">
        <v>30</v>
      </c>
      <c r="G14" s="40">
        <v>29</v>
      </c>
      <c r="H14" s="40" t="s">
        <v>24</v>
      </c>
      <c r="I14" s="40" t="s">
        <v>24</v>
      </c>
      <c r="J14" s="40">
        <v>1</v>
      </c>
      <c r="K14" s="40" t="s">
        <v>24</v>
      </c>
      <c r="L14" s="40">
        <v>0</v>
      </c>
      <c r="M14" s="41">
        <f t="shared" si="0"/>
        <v>0</v>
      </c>
      <c r="N14" s="39">
        <v>87</v>
      </c>
      <c r="O14" s="43">
        <f>29/30</f>
        <v>0.96666666666666667</v>
      </c>
      <c r="P14" s="17"/>
    </row>
    <row r="15" spans="1:16" s="10" customFormat="1" x14ac:dyDescent="0.3">
      <c r="A15" s="17"/>
      <c r="B15" s="44" t="s">
        <v>39</v>
      </c>
      <c r="C15" s="40" t="s">
        <v>20</v>
      </c>
      <c r="D15" s="40" t="s">
        <v>42</v>
      </c>
      <c r="E15" s="40" t="s">
        <v>41</v>
      </c>
      <c r="F15" s="40">
        <v>27</v>
      </c>
      <c r="G15" s="40">
        <v>25</v>
      </c>
      <c r="H15" s="40" t="s">
        <v>24</v>
      </c>
      <c r="I15" s="40" t="s">
        <v>24</v>
      </c>
      <c r="J15" s="40">
        <v>2</v>
      </c>
      <c r="K15" s="40" t="s">
        <v>24</v>
      </c>
      <c r="L15" s="40">
        <v>0</v>
      </c>
      <c r="M15" s="41">
        <f t="shared" si="0"/>
        <v>0</v>
      </c>
      <c r="N15" s="39">
        <v>74</v>
      </c>
      <c r="O15" s="43">
        <f>25/27</f>
        <v>0.92592592592592593</v>
      </c>
      <c r="P15" s="17"/>
    </row>
    <row r="16" spans="1:16" s="10" customFormat="1" ht="24.9" x14ac:dyDescent="0.3">
      <c r="A16" s="17"/>
      <c r="B16" s="44" t="s">
        <v>43</v>
      </c>
      <c r="C16" s="40" t="s">
        <v>20</v>
      </c>
      <c r="D16" s="40" t="s">
        <v>44</v>
      </c>
      <c r="E16" s="40" t="s">
        <v>45</v>
      </c>
      <c r="F16" s="40">
        <v>29</v>
      </c>
      <c r="G16" s="40">
        <v>26</v>
      </c>
      <c r="H16" s="40" t="s">
        <v>24</v>
      </c>
      <c r="I16" s="40" t="s">
        <v>24</v>
      </c>
      <c r="J16" s="40">
        <v>3</v>
      </c>
      <c r="K16" s="40" t="s">
        <v>24</v>
      </c>
      <c r="L16" s="40">
        <v>0</v>
      </c>
      <c r="M16" s="41">
        <f t="shared" si="0"/>
        <v>0</v>
      </c>
      <c r="N16" s="45">
        <v>80</v>
      </c>
      <c r="O16" s="43">
        <f>25/29</f>
        <v>0.86206896551724133</v>
      </c>
      <c r="P16" s="17"/>
    </row>
    <row r="17" spans="1:16" s="10" customFormat="1" ht="24.9" x14ac:dyDescent="0.3">
      <c r="A17" s="17"/>
      <c r="B17" s="42" t="s">
        <v>46</v>
      </c>
      <c r="C17" s="40" t="s">
        <v>20</v>
      </c>
      <c r="D17" s="40" t="s">
        <v>47</v>
      </c>
      <c r="E17" s="40" t="s">
        <v>34</v>
      </c>
      <c r="F17" s="40">
        <v>25</v>
      </c>
      <c r="G17" s="40">
        <v>24</v>
      </c>
      <c r="H17" s="40"/>
      <c r="I17" s="40"/>
      <c r="J17" s="40">
        <v>1</v>
      </c>
      <c r="K17" s="40"/>
      <c r="L17" s="40">
        <v>0</v>
      </c>
      <c r="M17" s="41">
        <v>0</v>
      </c>
      <c r="N17" s="45">
        <v>92</v>
      </c>
      <c r="O17" s="43">
        <f>19/25</f>
        <v>0.76</v>
      </c>
      <c r="P17" s="17"/>
    </row>
    <row r="18" spans="1:16" s="10" customFormat="1" x14ac:dyDescent="0.3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130</v>
      </c>
      <c r="H27" s="20">
        <f>SUM(H13:H26)</f>
        <v>0</v>
      </c>
      <c r="I27" s="21">
        <f>SUM(G27:H27)/F27</f>
        <v>0.94202898550724634</v>
      </c>
      <c r="J27" s="20">
        <f t="shared" ref="J13:J27" si="1">(F27-SUM(G27:H27))-L27</f>
        <v>8</v>
      </c>
      <c r="K27" s="21">
        <f t="shared" ref="K13:K27" si="2">J27/F27</f>
        <v>5.7971014492753624E-2</v>
      </c>
      <c r="L27" s="20">
        <f>SUM(L13:L26)</f>
        <v>0</v>
      </c>
      <c r="M27" s="21">
        <f t="shared" ref="M13:M27" si="3">L27/F27</f>
        <v>0</v>
      </c>
      <c r="N27" s="20">
        <f>AVERAGE(N13:N26)</f>
        <v>85.8</v>
      </c>
      <c r="O27" s="22">
        <f>AVERAGE(O13:O26)</f>
        <v>0.89552490421455944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10" zoomScale="96" zoomScaleNormal="100" zoomScaleSheetLayoutView="100" zoomScalePageLayoutView="70" workbookViewId="0">
      <selection activeCell="D22" sqref="D22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4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L.I. SERGIO  PELAYO 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3">
      <c r="A13" s="17"/>
      <c r="B13" s="44" t="s">
        <v>36</v>
      </c>
      <c r="C13" s="40" t="s">
        <v>34</v>
      </c>
      <c r="D13" s="40" t="s">
        <v>37</v>
      </c>
      <c r="E13" s="40" t="s">
        <v>38</v>
      </c>
      <c r="F13" s="40">
        <v>27</v>
      </c>
      <c r="G13" s="40">
        <v>26</v>
      </c>
      <c r="H13" s="40" t="s">
        <v>24</v>
      </c>
      <c r="I13" s="40" t="s">
        <v>24</v>
      </c>
      <c r="J13" s="40">
        <v>1</v>
      </c>
      <c r="K13" s="40" t="s">
        <v>24</v>
      </c>
      <c r="L13" s="40">
        <v>0</v>
      </c>
      <c r="M13" s="41">
        <f t="shared" ref="M13:M17" si="0">L13/F13</f>
        <v>0</v>
      </c>
      <c r="N13" s="39">
        <v>96</v>
      </c>
      <c r="O13" s="43">
        <f>26/27</f>
        <v>0.96296296296296291</v>
      </c>
      <c r="P13" s="17"/>
    </row>
    <row r="14" spans="1:16" s="10" customFormat="1" x14ac:dyDescent="0.3">
      <c r="A14" s="17"/>
      <c r="B14" s="44" t="s">
        <v>39</v>
      </c>
      <c r="C14" s="40" t="s">
        <v>34</v>
      </c>
      <c r="D14" s="40" t="s">
        <v>40</v>
      </c>
      <c r="E14" s="40" t="s">
        <v>41</v>
      </c>
      <c r="F14" s="40">
        <v>30</v>
      </c>
      <c r="G14" s="40">
        <v>30</v>
      </c>
      <c r="H14" s="40" t="s">
        <v>24</v>
      </c>
      <c r="I14" s="40" t="s">
        <v>24</v>
      </c>
      <c r="J14" s="40">
        <v>0</v>
      </c>
      <c r="K14" s="40" t="s">
        <v>24</v>
      </c>
      <c r="L14" s="40">
        <v>0</v>
      </c>
      <c r="M14" s="41">
        <f t="shared" si="0"/>
        <v>0</v>
      </c>
      <c r="N14" s="39">
        <v>90</v>
      </c>
      <c r="O14" s="43">
        <f>29/30</f>
        <v>0.96666666666666667</v>
      </c>
      <c r="P14" s="17"/>
    </row>
    <row r="15" spans="1:16" s="10" customFormat="1" x14ac:dyDescent="0.3">
      <c r="A15" s="17"/>
      <c r="B15" s="44" t="s">
        <v>39</v>
      </c>
      <c r="C15" s="40" t="s">
        <v>34</v>
      </c>
      <c r="D15" s="40" t="s">
        <v>42</v>
      </c>
      <c r="E15" s="40" t="s">
        <v>41</v>
      </c>
      <c r="F15" s="40">
        <v>27</v>
      </c>
      <c r="G15" s="40">
        <v>25</v>
      </c>
      <c r="H15" s="40" t="s">
        <v>24</v>
      </c>
      <c r="I15" s="40" t="s">
        <v>24</v>
      </c>
      <c r="J15" s="40">
        <v>2</v>
      </c>
      <c r="K15" s="40" t="s">
        <v>24</v>
      </c>
      <c r="L15" s="40">
        <v>0</v>
      </c>
      <c r="M15" s="41">
        <f t="shared" si="0"/>
        <v>0</v>
      </c>
      <c r="N15" s="39">
        <v>83</v>
      </c>
      <c r="O15" s="43">
        <f>25/27</f>
        <v>0.92592592592592593</v>
      </c>
      <c r="P15" s="17"/>
    </row>
    <row r="16" spans="1:16" s="10" customFormat="1" ht="24.9" x14ac:dyDescent="0.3">
      <c r="A16" s="17"/>
      <c r="B16" s="44" t="s">
        <v>43</v>
      </c>
      <c r="C16" s="40" t="s">
        <v>34</v>
      </c>
      <c r="D16" s="40" t="s">
        <v>44</v>
      </c>
      <c r="E16" s="40" t="s">
        <v>45</v>
      </c>
      <c r="F16" s="40">
        <v>29</v>
      </c>
      <c r="G16" s="40">
        <v>27</v>
      </c>
      <c r="H16" s="40" t="s">
        <v>24</v>
      </c>
      <c r="I16" s="40" t="s">
        <v>24</v>
      </c>
      <c r="J16" s="40">
        <v>2</v>
      </c>
      <c r="K16" s="40" t="s">
        <v>24</v>
      </c>
      <c r="L16" s="40">
        <v>0</v>
      </c>
      <c r="M16" s="41">
        <f t="shared" si="0"/>
        <v>0</v>
      </c>
      <c r="N16" s="45">
        <v>92</v>
      </c>
      <c r="O16" s="43">
        <f>25/29</f>
        <v>0.86206896551724133</v>
      </c>
      <c r="P16" s="17"/>
    </row>
    <row r="17" spans="1:16" s="10" customFormat="1" ht="24.9" x14ac:dyDescent="0.3">
      <c r="A17" s="17"/>
      <c r="B17" s="42" t="s">
        <v>46</v>
      </c>
      <c r="C17" s="40" t="s">
        <v>34</v>
      </c>
      <c r="D17" s="40" t="s">
        <v>47</v>
      </c>
      <c r="E17" s="40" t="s">
        <v>34</v>
      </c>
      <c r="F17" s="40">
        <v>25</v>
      </c>
      <c r="G17" s="40">
        <v>24</v>
      </c>
      <c r="H17" s="40" t="s">
        <v>24</v>
      </c>
      <c r="I17" s="40" t="s">
        <v>24</v>
      </c>
      <c r="J17" s="40">
        <v>1</v>
      </c>
      <c r="K17" s="40" t="s">
        <v>24</v>
      </c>
      <c r="L17" s="40">
        <v>0</v>
      </c>
      <c r="M17" s="41">
        <f t="shared" si="0"/>
        <v>0</v>
      </c>
      <c r="N17" s="45">
        <v>96</v>
      </c>
      <c r="O17" s="43">
        <f>24/25</f>
        <v>0.96</v>
      </c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132</v>
      </c>
      <c r="H27" s="20">
        <f>SUM(H13:H26)</f>
        <v>0</v>
      </c>
      <c r="I27" s="21">
        <f>SUM(G27:H27)/F27</f>
        <v>0.95652173913043481</v>
      </c>
      <c r="J27" s="20">
        <f t="shared" ref="J13:J27" si="1">(F27-SUM(G27:H27))-L27</f>
        <v>6</v>
      </c>
      <c r="K27" s="21">
        <f t="shared" ref="K13:K27" si="2">J27/F27</f>
        <v>4.3478260869565216E-2</v>
      </c>
      <c r="L27" s="20">
        <f>SUM(L13:L26)</f>
        <v>0</v>
      </c>
      <c r="M27" s="21">
        <f t="shared" ref="M13:M27" si="3">L27/F27</f>
        <v>0</v>
      </c>
      <c r="N27" s="20">
        <f>AVERAGE(N13:N26)</f>
        <v>91.4</v>
      </c>
      <c r="O27" s="22">
        <f>AVERAGE(O13:O26)</f>
        <v>0.93552490421455947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4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L.I. SERGIO  PELAYO 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FUNDAMENTOS DE INVESTIGACION</v>
      </c>
      <c r="C13" s="8" t="str">
        <f>'1'!C13</f>
        <v>I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.9" x14ac:dyDescent="0.3">
      <c r="A14" s="17"/>
      <c r="B14" s="13" t="str">
        <f>'1'!B14</f>
        <v>INTRODUCCION A LA PROGRAMACION</v>
      </c>
      <c r="C14" s="8" t="str">
        <f>'1'!C14</f>
        <v>I</v>
      </c>
      <c r="D14" s="8" t="str">
        <f>'1'!D14</f>
        <v>102 A</v>
      </c>
      <c r="E14" s="8" t="e">
        <f>'1'!#REF!</f>
        <v>#REF!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4.9" x14ac:dyDescent="0.3">
      <c r="A15" s="17"/>
      <c r="B15" s="13" t="str">
        <f>'1'!B15</f>
        <v>INTRODUCCION A LA PROGRAMACION</v>
      </c>
      <c r="C15" s="8" t="str">
        <f>'1'!C15</f>
        <v>I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8" t="str">
        <f>'1'!C16</f>
        <v>I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8" t="str">
        <f>'1'!C17</f>
        <v>I</v>
      </c>
      <c r="D17" s="8" t="str">
        <f>'1'!D17</f>
        <v>101 C</v>
      </c>
      <c r="E17" s="8" t="str">
        <f>'1'!E17</f>
        <v>II</v>
      </c>
      <c r="F17" s="8">
        <f>'1'!F17</f>
        <v>25</v>
      </c>
      <c r="G17" s="8"/>
      <c r="H17" s="8">
        <v>0</v>
      </c>
      <c r="I17" s="9">
        <f t="shared" si="3"/>
        <v>0</v>
      </c>
      <c r="J17" s="8">
        <f t="shared" si="4"/>
        <v>25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Q26" sqref="Q26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4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L.I. SERGIO  PELAYO 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FUNDAMENTOS DE INVESTIGACION</v>
      </c>
      <c r="C13" s="8" t="str">
        <f>'1'!C13</f>
        <v>I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.9" x14ac:dyDescent="0.3">
      <c r="A14" s="17"/>
      <c r="B14" s="13" t="str">
        <f>'1'!B14</f>
        <v>INTRODUCCION A LA PROGRAMACION</v>
      </c>
      <c r="C14" s="8" t="str">
        <f>'1'!C14</f>
        <v>I</v>
      </c>
      <c r="D14" s="8" t="str">
        <f>'1'!D14</f>
        <v>102 A</v>
      </c>
      <c r="E14" s="8" t="e">
        <f>'1'!#REF!</f>
        <v>#REF!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4.9" x14ac:dyDescent="0.3">
      <c r="A15" s="17"/>
      <c r="B15" s="13" t="str">
        <f>'1'!B15</f>
        <v>INTRODUCCION A LA PROGRAMACION</v>
      </c>
      <c r="C15" s="8" t="str">
        <f>'1'!C15</f>
        <v>I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8" t="str">
        <f>'1'!C16</f>
        <v>I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8" t="str">
        <f>'1'!C17</f>
        <v>I</v>
      </c>
      <c r="D17" s="8" t="str">
        <f>'1'!D17</f>
        <v>101 C</v>
      </c>
      <c r="E17" s="8" t="str">
        <f>'1'!E17</f>
        <v>II</v>
      </c>
      <c r="F17" s="8">
        <f>'1'!F17</f>
        <v>25</v>
      </c>
      <c r="G17" s="8"/>
      <c r="H17" s="8">
        <v>0</v>
      </c>
      <c r="I17" s="9">
        <f t="shared" si="3"/>
        <v>0</v>
      </c>
      <c r="J17" s="8">
        <f t="shared" si="4"/>
        <v>25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Sergio Pelayo Vaquero</cp:lastModifiedBy>
  <cp:revision/>
  <cp:lastPrinted>2025-07-02T21:33:58Z</cp:lastPrinted>
  <dcterms:created xsi:type="dcterms:W3CDTF">2021-11-22T14:45:25Z</dcterms:created>
  <dcterms:modified xsi:type="dcterms:W3CDTF">2025-11-11T05:08:27Z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