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1RA_REVISION\EDGAR ROMAN CARDENAS\"/>
    </mc:Choice>
  </mc:AlternateContent>
  <xr:revisionPtr revIDLastSave="0" documentId="13_ncr:1_{DD6AE0E5-25C2-4236-9FBC-D8FFB15996D4}" xr6:coauthVersionLast="47" xr6:coauthVersionMax="47" xr10:uidLastSave="{00000000-0000-0000-0000-000000000000}"/>
  <bookViews>
    <workbookView xWindow="-180" yWindow="15" windowWidth="14970" windowHeight="1536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16" i="30"/>
  <c r="M16" i="30" s="1"/>
  <c r="E16" i="30"/>
  <c r="D16" i="30"/>
  <c r="B16" i="30"/>
  <c r="F15" i="30"/>
  <c r="M15" i="30" s="1"/>
  <c r="E15" i="30"/>
  <c r="D15" i="30"/>
  <c r="B15" i="30"/>
  <c r="F14" i="30"/>
  <c r="I14" i="30" s="1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K15" i="27" s="1"/>
  <c r="B16" i="27"/>
  <c r="D16" i="27"/>
  <c r="E16" i="27"/>
  <c r="F16" i="27"/>
  <c r="I16" i="27" s="1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6" i="26"/>
  <c r="J16" i="26"/>
  <c r="M15" i="26"/>
  <c r="J15" i="26"/>
  <c r="M14" i="26"/>
  <c r="J14" i="26"/>
  <c r="M13" i="26"/>
  <c r="J13" i="26"/>
  <c r="J24" i="31" l="1"/>
  <c r="K24" i="31" s="1"/>
  <c r="I14" i="27"/>
  <c r="J15" i="30"/>
  <c r="K15" i="30" s="1"/>
  <c r="M15" i="27"/>
  <c r="I15" i="31"/>
  <c r="J16" i="27"/>
  <c r="K16" i="27" s="1"/>
  <c r="I20" i="31"/>
  <c r="I23" i="31"/>
  <c r="M27" i="26"/>
  <c r="I15" i="27"/>
  <c r="J23" i="31"/>
  <c r="K23" i="31" s="1"/>
  <c r="J15" i="31"/>
  <c r="K15" i="31" s="1"/>
  <c r="J27" i="26"/>
  <c r="K27" i="26" s="1"/>
  <c r="J14" i="27"/>
  <c r="K14" i="27" s="1"/>
  <c r="J14" i="30"/>
  <c r="K14" i="30" s="1"/>
  <c r="J14" i="31"/>
  <c r="K14" i="31" s="1"/>
  <c r="I19" i="31"/>
  <c r="I16" i="30"/>
  <c r="J18" i="31"/>
  <c r="K18" i="31" s="1"/>
  <c r="J19" i="31"/>
  <c r="K19" i="31" s="1"/>
  <c r="M13" i="27"/>
  <c r="F27" i="30"/>
  <c r="J27" i="30" s="1"/>
  <c r="K27" i="30" s="1"/>
  <c r="I15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I13" i="30"/>
  <c r="M14" i="30"/>
  <c r="J16" i="30"/>
  <c r="K16" i="30" s="1"/>
  <c r="J13" i="30"/>
  <c r="K13" i="30" s="1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<sst xmlns="http://schemas.openxmlformats.org/spreadsheetml/2006/main" count="142" uniqueCount="46">
  <si>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</si>
  <si>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</si>
  <si>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</si>
  <si>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</si>
  <si>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</si>
  <si>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</si>
  <si>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</si>
  <si>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</si>
  <si>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</si>
  <si>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</si>
  <si>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</si>
  <si>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</si>
  <si>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</si>
  <si>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</si>
  <si>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</si>
  <si>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</si>
  <si>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</si>
  <si>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</si>
  <si>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</si>
  <si>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</si>
  <si>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</si>
  <si>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</si>
  <si>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</si>
  <si>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</si>
  <si>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</si>
  <si>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</si>
  <si>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</si>
  <si>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</si>
  <si>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</si>
  <si>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</si>
  <si>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</si>
  <si>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</si>
  <si>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DEPARTAMENTO DE CIENCIAS BASICAS</t>
  </si>
  <si>
    <t>AGOSTO-DICIEMBRE 2025</t>
  </si>
  <si>
    <t>301A</t>
  </si>
  <si>
    <t>IIND</t>
  </si>
  <si>
    <t>301B</t>
  </si>
  <si>
    <t>II</t>
  </si>
  <si>
    <t>III</t>
  </si>
  <si>
    <t>ING. EDGAR ROMAN CARDENAS</t>
  </si>
  <si>
    <t>CALCULO VECTORIAL</t>
  </si>
  <si>
    <t>311B</t>
  </si>
  <si>
    <t>102C</t>
  </si>
  <si>
    <t>IEME</t>
  </si>
  <si>
    <t>CACULO DIFERENCIAL</t>
  </si>
  <si>
    <t>IMEC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</si>
</sst>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4" fillId="0" borderId="13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zoomScale="80" zoomScaleNormal="100" zoomScaleSheetLayoutView="80" zoomScalePageLayoutView="70" workbookViewId="0">
      <selection activeCell="N17" sqref="N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8" width="7.5703125" style="1" customWidth="1"/>
    <col min="9" max="9" width="12.28515625" style="1" customWidth="1"/>
    <col min="10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6" t="s">
        <v>28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8" t="s">
        <v>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16"/>
    </row>
    <row r="5" spans="1:16" x14ac:dyDescent="0.2">
      <c r="A5" s="16"/>
      <c r="B5" s="39" t="s">
        <v>1</v>
      </c>
      <c r="C5" s="39"/>
      <c r="D5" s="39"/>
      <c r="E5" s="39"/>
      <c r="F5" s="40" t="s">
        <v>32</v>
      </c>
      <c r="G5" s="40"/>
      <c r="H5" s="40"/>
      <c r="I5" s="40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1" t="s">
        <v>3</v>
      </c>
      <c r="D7" s="31"/>
      <c r="E7" s="11" t="s">
        <v>4</v>
      </c>
      <c r="F7" s="5">
        <v>4</v>
      </c>
      <c r="H7" s="4" t="s">
        <v>5</v>
      </c>
      <c r="I7" s="5">
        <v>2</v>
      </c>
      <c r="J7" s="41" t="s">
        <v>6</v>
      </c>
      <c r="K7" s="41"/>
      <c r="L7" s="41"/>
      <c r="M7" s="31" t="s">
        <v>33</v>
      </c>
      <c r="N7" s="31"/>
      <c r="O7" s="31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1" t="s">
        <v>39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2" t="s">
        <v>8</v>
      </c>
      <c r="C11" s="34" t="s">
        <v>9</v>
      </c>
      <c r="D11" s="34" t="s">
        <v>10</v>
      </c>
      <c r="E11" s="29" t="s">
        <v>11</v>
      </c>
      <c r="F11" s="29" t="s">
        <v>12</v>
      </c>
      <c r="G11" s="29" t="s">
        <v>13</v>
      </c>
      <c r="H11" s="29"/>
      <c r="I11" s="29" t="s">
        <v>14</v>
      </c>
      <c r="J11" s="29" t="s">
        <v>15</v>
      </c>
      <c r="K11" s="29" t="s">
        <v>16</v>
      </c>
      <c r="L11" s="29" t="s">
        <v>17</v>
      </c>
      <c r="M11" s="29" t="s">
        <v>18</v>
      </c>
      <c r="N11" s="29" t="s">
        <v>19</v>
      </c>
      <c r="O11" s="26" t="s">
        <v>20</v>
      </c>
      <c r="P11" s="16"/>
    </row>
    <row r="12" spans="1:16" x14ac:dyDescent="0.2">
      <c r="A12" s="16"/>
      <c r="B12" s="33"/>
      <c r="C12" s="35"/>
      <c r="D12" s="35"/>
      <c r="E12" s="30"/>
      <c r="F12" s="30"/>
      <c r="G12" s="18" t="s">
        <v>21</v>
      </c>
      <c r="H12" s="18" t="s">
        <v>22</v>
      </c>
      <c r="I12" s="30"/>
      <c r="J12" s="30"/>
      <c r="K12" s="30"/>
      <c r="L12" s="30"/>
      <c r="M12" s="30"/>
      <c r="N12" s="30"/>
      <c r="O12" s="27"/>
      <c r="P12" s="16"/>
    </row>
    <row r="13" spans="1:16" s="10" customFormat="1" x14ac:dyDescent="0.2">
      <c r="A13" s="17"/>
      <c r="B13" s="7" t="s">
        <v>40</v>
      </c>
      <c r="C13" s="8" t="s">
        <v>20</v>
      </c>
      <c r="D13" s="8" t="s">
        <v>34</v>
      </c>
      <c r="E13" s="8" t="s">
        <v>35</v>
      </c>
      <c r="F13" s="8">
        <v>33</v>
      </c>
      <c r="G13" s="8">
        <v>33</v>
      </c>
      <c r="H13" s="8">
        <v>0</v>
      </c>
      <c r="I13" s="9"/>
      <c r="J13" s="8">
        <f t="shared" ref="J13:J27" si="0">(F13-SUM(G13:H13))-L13</f>
        <v>0</v>
      </c>
      <c r="K13" s="9"/>
      <c r="L13" s="8">
        <v>0</v>
      </c>
      <c r="M13" s="9">
        <f t="shared" ref="M13:M27" si="1">L13/F13</f>
        <v>0</v>
      </c>
      <c r="N13" s="8">
        <v>72</v>
      </c>
      <c r="O13" s="12">
        <v>0.3</v>
      </c>
      <c r="P13" s="17"/>
    </row>
    <row r="14" spans="1:16" s="10" customFormat="1" x14ac:dyDescent="0.2">
      <c r="A14" s="17"/>
      <c r="B14" s="7" t="s">
        <v>40</v>
      </c>
      <c r="C14" s="8" t="s">
        <v>20</v>
      </c>
      <c r="D14" s="8" t="s">
        <v>36</v>
      </c>
      <c r="E14" s="8" t="s">
        <v>35</v>
      </c>
      <c r="F14" s="8">
        <v>30</v>
      </c>
      <c r="G14" s="8">
        <v>30</v>
      </c>
      <c r="H14" s="8">
        <v>0</v>
      </c>
      <c r="I14" s="9"/>
      <c r="J14" s="8">
        <f>(F14-SUM(G14:H14))-L14</f>
        <v>0</v>
      </c>
      <c r="K14" s="9"/>
      <c r="L14" s="8">
        <v>0</v>
      </c>
      <c r="M14" s="9">
        <f t="shared" si="1"/>
        <v>0</v>
      </c>
      <c r="N14" s="8">
        <v>72</v>
      </c>
      <c r="O14" s="12">
        <v>0.3</v>
      </c>
      <c r="P14" s="17"/>
    </row>
    <row r="15" spans="1:16" s="10" customFormat="1" x14ac:dyDescent="0.2">
      <c r="A15" s="17"/>
      <c r="B15" s="7" t="s">
        <v>40</v>
      </c>
      <c r="C15" s="8" t="s">
        <v>20</v>
      </c>
      <c r="D15" s="8" t="s">
        <v>41</v>
      </c>
      <c r="E15" s="25" t="s">
        <v>43</v>
      </c>
      <c r="F15" s="8">
        <v>23</v>
      </c>
      <c r="G15" s="8">
        <v>23</v>
      </c>
      <c r="H15" s="8">
        <v>0</v>
      </c>
      <c r="I15" s="9"/>
      <c r="J15" s="8">
        <f t="shared" ref="J15:J16" si="2">(F15-SUM(G15:H15))-L15</f>
        <v>0</v>
      </c>
      <c r="K15" s="9"/>
      <c r="L15" s="8">
        <v>0</v>
      </c>
      <c r="M15" s="9">
        <f t="shared" si="1"/>
        <v>0</v>
      </c>
      <c r="N15" s="8">
        <v>70</v>
      </c>
      <c r="O15" s="12">
        <v>1</v>
      </c>
      <c r="P15" s="17"/>
    </row>
    <row r="16" spans="1:16" s="10" customFormat="1" x14ac:dyDescent="0.2">
      <c r="A16" s="17"/>
      <c r="B16" s="23" t="s">
        <v>44</v>
      </c>
      <c r="C16" s="24" t="s">
        <v>20</v>
      </c>
      <c r="D16" s="24" t="s">
        <v>42</v>
      </c>
      <c r="E16" s="25" t="s">
        <v>45</v>
      </c>
      <c r="F16" s="8">
        <v>17</v>
      </c>
      <c r="G16" s="8">
        <v>15</v>
      </c>
      <c r="H16" s="8">
        <v>0</v>
      </c>
      <c r="I16" s="9"/>
      <c r="J16" s="8">
        <f t="shared" si="2"/>
        <v>2</v>
      </c>
      <c r="K16" s="9"/>
      <c r="L16" s="8">
        <v>0</v>
      </c>
      <c r="M16" s="9">
        <f t="shared" si="1"/>
        <v>0</v>
      </c>
      <c r="N16" s="8">
        <v>62</v>
      </c>
      <c r="O16" s="12">
        <v>0.88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103</v>
      </c>
      <c r="G27" s="20">
        <f>SUM(G13:G26)</f>
        <v>101</v>
      </c>
      <c r="H27" s="20">
        <f>SUM(H13:H26)</f>
        <v>0</v>
      </c>
      <c r="I27" s="21">
        <f>SUM(G27:H27)/F27</f>
        <v>0.98058252427184467</v>
      </c>
      <c r="J27" s="20">
        <f t="shared" si="0"/>
        <v>2</v>
      </c>
      <c r="K27" s="21">
        <f t="shared" ref="K27" si="3">J27/F27</f>
        <v>1.9417475728155338E-2</v>
      </c>
      <c r="L27" s="20">
        <f>SUM(L13:L26)</f>
        <v>0</v>
      </c>
      <c r="M27" s="21">
        <f t="shared" si="1"/>
        <v>0</v>
      </c>
      <c r="N27" s="20">
        <f>AVERAGE(N13:N26)</f>
        <v>69</v>
      </c>
      <c r="O27" s="22">
        <f>AVERAGE(O13:O26)</f>
        <v>0.62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8" t="s">
        <v>25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1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7" zoomScaleNormal="100" zoomScaleSheetLayoutView="100" zoomScalePageLayoutView="70" workbookViewId="0">
      <selection activeCell="M17" sqref="M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6" t="s">
        <v>29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8" t="s">
        <v>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16"/>
    </row>
    <row r="5" spans="1:16" x14ac:dyDescent="0.2">
      <c r="A5" s="16"/>
      <c r="B5" s="39" t="s">
        <v>1</v>
      </c>
      <c r="C5" s="39"/>
      <c r="D5" s="39"/>
      <c r="E5" s="39"/>
      <c r="F5" s="40" t="str">
        <f>'1'!F5</f>
        <v>DEPARTAMENTO DE CIENCIAS BASICAS</v>
      </c>
      <c r="G5" s="40"/>
      <c r="H5" s="40"/>
      <c r="I5" s="40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1" t="s">
        <v>27</v>
      </c>
      <c r="D7" s="31"/>
      <c r="E7" s="11" t="s">
        <v>4</v>
      </c>
      <c r="F7" s="5">
        <f>'1'!F7</f>
        <v>4</v>
      </c>
      <c r="H7" s="4" t="s">
        <v>5</v>
      </c>
      <c r="I7" s="5">
        <f>'1'!I7</f>
        <v>2</v>
      </c>
      <c r="J7" s="41" t="s">
        <v>6</v>
      </c>
      <c r="K7" s="41"/>
      <c r="L7" s="41"/>
      <c r="M7" s="31" t="str">
        <f>'1'!M7</f>
        <v>AGOSTO-DICIEMBRE 2025</v>
      </c>
      <c r="N7" s="31"/>
      <c r="O7" s="31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1" t="str">
        <f>'1'!C9</f>
        <v>ING. EDGAR ROMAN CARDENAS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2" t="s">
        <v>8</v>
      </c>
      <c r="C11" s="34" t="s">
        <v>9</v>
      </c>
      <c r="D11" s="34" t="s">
        <v>10</v>
      </c>
      <c r="E11" s="29" t="s">
        <v>11</v>
      </c>
      <c r="F11" s="29" t="s">
        <v>12</v>
      </c>
      <c r="G11" s="29" t="s">
        <v>13</v>
      </c>
      <c r="H11" s="29"/>
      <c r="I11" s="29" t="s">
        <v>14</v>
      </c>
      <c r="J11" s="29" t="s">
        <v>15</v>
      </c>
      <c r="K11" s="29" t="s">
        <v>16</v>
      </c>
      <c r="L11" s="29" t="s">
        <v>17</v>
      </c>
      <c r="M11" s="29" t="s">
        <v>18</v>
      </c>
      <c r="N11" s="29" t="s">
        <v>19</v>
      </c>
      <c r="O11" s="26" t="s">
        <v>20</v>
      </c>
      <c r="P11" s="16"/>
    </row>
    <row r="12" spans="1:16" x14ac:dyDescent="0.2">
      <c r="A12" s="16"/>
      <c r="B12" s="33"/>
      <c r="C12" s="35"/>
      <c r="D12" s="35"/>
      <c r="E12" s="30"/>
      <c r="F12" s="30"/>
      <c r="G12" s="18" t="s">
        <v>21</v>
      </c>
      <c r="H12" s="18" t="s">
        <v>22</v>
      </c>
      <c r="I12" s="30"/>
      <c r="J12" s="30"/>
      <c r="K12" s="30"/>
      <c r="L12" s="30"/>
      <c r="M12" s="30"/>
      <c r="N12" s="30"/>
      <c r="O12" s="27"/>
      <c r="P12" s="16"/>
    </row>
    <row r="13" spans="1:16" s="10" customFormat="1" x14ac:dyDescent="0.2">
      <c r="A13" s="17"/>
      <c r="B13" s="13" t="str">
        <f>'1'!B13</f>
        <v>CALCULO VECTORIAL</v>
      </c>
      <c r="C13" s="8" t="s">
        <v>37</v>
      </c>
      <c r="D13" s="8" t="str">
        <f>'1'!D13</f>
        <v>301A</v>
      </c>
      <c r="E13" s="8" t="str">
        <f>'1'!E13</f>
        <v>IIND</v>
      </c>
      <c r="F13" s="8">
        <f>'1'!F13</f>
        <v>33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33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CALCULO VECTORIAL</v>
      </c>
      <c r="C14" s="8" t="s">
        <v>37</v>
      </c>
      <c r="D14" s="8" t="str">
        <f>'1'!D14</f>
        <v>301B</v>
      </c>
      <c r="E14" s="8" t="str">
        <f>'1'!E14</f>
        <v>IIND</v>
      </c>
      <c r="F14" s="8">
        <f>'1'!F14</f>
        <v>30</v>
      </c>
      <c r="G14" s="8"/>
      <c r="H14" s="8">
        <v>0</v>
      </c>
      <c r="I14" s="9">
        <f t="shared" ref="I14:I16" si="3">(G14+H14)/F14</f>
        <v>0</v>
      </c>
      <c r="J14" s="8">
        <f>(F14-SUM(G14:H14))-L14</f>
        <v>30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CALCULO VECTORIAL</v>
      </c>
      <c r="C15" s="8" t="s">
        <v>37</v>
      </c>
      <c r="D15" s="8" t="str">
        <f>'1'!D15</f>
        <v>311B</v>
      </c>
      <c r="E15" s="8" t="str">
        <f>'1'!E15</f>
        <v>IEME</v>
      </c>
      <c r="F15" s="8">
        <f>'1'!F15</f>
        <v>23</v>
      </c>
      <c r="G15" s="8"/>
      <c r="H15" s="8">
        <v>0</v>
      </c>
      <c r="I15" s="9">
        <f t="shared" si="3"/>
        <v>0</v>
      </c>
      <c r="J15" s="8">
        <f t="shared" ref="J15:J16" si="4">(F15-SUM(G15:H15))-L15</f>
        <v>23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CACULO DIFERENCIAL</v>
      </c>
      <c r="C16" s="8" t="s">
        <v>37</v>
      </c>
      <c r="D16" s="8" t="str">
        <f>'1'!D16</f>
        <v>102C</v>
      </c>
      <c r="E16" s="8" t="str">
        <f>'1'!E16</f>
        <v>IMEC</v>
      </c>
      <c r="F16" s="8">
        <f>'1'!F16</f>
        <v>17</v>
      </c>
      <c r="G16" s="8"/>
      <c r="H16" s="8">
        <v>0</v>
      </c>
      <c r="I16" s="9">
        <f t="shared" si="3"/>
        <v>0</v>
      </c>
      <c r="J16" s="8">
        <f t="shared" si="4"/>
        <v>17</v>
      </c>
      <c r="K16" s="9">
        <f t="shared" si="1"/>
        <v>1</v>
      </c>
      <c r="L16" s="8"/>
      <c r="M16" s="9">
        <v>0</v>
      </c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>
        <v>0</v>
      </c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103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103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8" t="s">
        <v>25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4" zoomScaleNormal="100" zoomScaleSheetLayoutView="100" zoomScalePageLayoutView="70" workbookViewId="0">
      <selection activeCell="M17" sqref="M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6" t="s">
        <v>30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8" t="s">
        <v>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16"/>
    </row>
    <row r="5" spans="1:16" x14ac:dyDescent="0.2">
      <c r="A5" s="16"/>
      <c r="B5" s="39" t="s">
        <v>1</v>
      </c>
      <c r="C5" s="39"/>
      <c r="D5" s="39"/>
      <c r="E5" s="39"/>
      <c r="F5" s="40" t="str">
        <f>'1'!F5</f>
        <v>DEPARTAMENTO DE CIENCIAS BASICAS</v>
      </c>
      <c r="G5" s="40"/>
      <c r="H5" s="40"/>
      <c r="I5" s="40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1">
        <v>3</v>
      </c>
      <c r="D7" s="31"/>
      <c r="E7" s="11" t="s">
        <v>4</v>
      </c>
      <c r="F7" s="5">
        <f>'1'!F7</f>
        <v>4</v>
      </c>
      <c r="H7" s="4" t="s">
        <v>5</v>
      </c>
      <c r="I7" s="5">
        <f>'1'!I7</f>
        <v>2</v>
      </c>
      <c r="J7" s="41" t="s">
        <v>6</v>
      </c>
      <c r="K7" s="41"/>
      <c r="L7" s="41"/>
      <c r="M7" s="31" t="str">
        <f>'1'!M7</f>
        <v>AGOSTO-DICIEMBRE 2025</v>
      </c>
      <c r="N7" s="31"/>
      <c r="O7" s="31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1" t="str">
        <f>'1'!C9</f>
        <v>ING. EDGAR ROMAN CARDENAS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2" t="s">
        <v>8</v>
      </c>
      <c r="C11" s="34" t="s">
        <v>9</v>
      </c>
      <c r="D11" s="34" t="s">
        <v>10</v>
      </c>
      <c r="E11" s="29" t="s">
        <v>11</v>
      </c>
      <c r="F11" s="29" t="s">
        <v>12</v>
      </c>
      <c r="G11" s="29" t="s">
        <v>13</v>
      </c>
      <c r="H11" s="29"/>
      <c r="I11" s="29" t="s">
        <v>14</v>
      </c>
      <c r="J11" s="29" t="s">
        <v>15</v>
      </c>
      <c r="K11" s="29" t="s">
        <v>16</v>
      </c>
      <c r="L11" s="29" t="s">
        <v>17</v>
      </c>
      <c r="M11" s="29" t="s">
        <v>18</v>
      </c>
      <c r="N11" s="29" t="s">
        <v>19</v>
      </c>
      <c r="O11" s="26" t="s">
        <v>20</v>
      </c>
      <c r="P11" s="16"/>
    </row>
    <row r="12" spans="1:16" x14ac:dyDescent="0.2">
      <c r="A12" s="16"/>
      <c r="B12" s="33"/>
      <c r="C12" s="35"/>
      <c r="D12" s="35"/>
      <c r="E12" s="30"/>
      <c r="F12" s="30"/>
      <c r="G12" s="18" t="s">
        <v>21</v>
      </c>
      <c r="H12" s="18" t="s">
        <v>22</v>
      </c>
      <c r="I12" s="30"/>
      <c r="J12" s="30"/>
      <c r="K12" s="30"/>
      <c r="L12" s="30"/>
      <c r="M12" s="30"/>
      <c r="N12" s="30"/>
      <c r="O12" s="27"/>
      <c r="P12" s="16"/>
    </row>
    <row r="13" spans="1:16" s="10" customFormat="1" x14ac:dyDescent="0.2">
      <c r="A13" s="17"/>
      <c r="B13" s="13" t="str">
        <f>'1'!B13</f>
        <v>CALCULO VECTORIAL</v>
      </c>
      <c r="C13" s="8" t="s">
        <v>38</v>
      </c>
      <c r="D13" s="8" t="str">
        <f>'1'!D13</f>
        <v>301A</v>
      </c>
      <c r="E13" s="8" t="str">
        <f>'1'!E13</f>
        <v>IIND</v>
      </c>
      <c r="F13" s="8">
        <f>'1'!F13</f>
        <v>33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33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CALCULO VECTORIAL</v>
      </c>
      <c r="C14" s="8" t="s">
        <v>38</v>
      </c>
      <c r="D14" s="8" t="str">
        <f>'1'!D14</f>
        <v>301B</v>
      </c>
      <c r="E14" s="8" t="str">
        <f>'1'!E14</f>
        <v>IIND</v>
      </c>
      <c r="F14" s="8">
        <f>'1'!F14</f>
        <v>30</v>
      </c>
      <c r="G14" s="8"/>
      <c r="H14" s="8">
        <v>0</v>
      </c>
      <c r="I14" s="9">
        <f t="shared" ref="I14:I16" si="3">(G14+H14)/F14</f>
        <v>0</v>
      </c>
      <c r="J14" s="8">
        <f>(F14-SUM(G14:H14))-L14</f>
        <v>30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CALCULO VECTORIAL</v>
      </c>
      <c r="C15" s="8" t="s">
        <v>38</v>
      </c>
      <c r="D15" s="8" t="str">
        <f>'1'!D15</f>
        <v>311B</v>
      </c>
      <c r="E15" s="8" t="str">
        <f>'1'!E15</f>
        <v>IEME</v>
      </c>
      <c r="F15" s="8">
        <f>'1'!F15</f>
        <v>23</v>
      </c>
      <c r="G15" s="8"/>
      <c r="H15" s="8">
        <v>0</v>
      </c>
      <c r="I15" s="9">
        <f t="shared" si="3"/>
        <v>0</v>
      </c>
      <c r="J15" s="8">
        <f t="shared" ref="J15:J16" si="4">(F15-SUM(G15:H15))-L15</f>
        <v>23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CACULO DIFERENCIAL</v>
      </c>
      <c r="C16" s="8" t="s">
        <v>38</v>
      </c>
      <c r="D16" s="8" t="str">
        <f>'1'!D16</f>
        <v>102C</v>
      </c>
      <c r="E16" s="8" t="str">
        <f>'1'!E16</f>
        <v>IMEC</v>
      </c>
      <c r="F16" s="8">
        <f>'1'!F16</f>
        <v>17</v>
      </c>
      <c r="G16" s="8"/>
      <c r="H16" s="8">
        <v>0</v>
      </c>
      <c r="I16" s="9">
        <f t="shared" si="3"/>
        <v>0</v>
      </c>
      <c r="J16" s="8">
        <f t="shared" si="4"/>
        <v>17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103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103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8" t="s">
        <v>25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8" width="7.5703125" style="1" customWidth="1"/>
    <col min="9" max="9" width="12.7109375" style="1" customWidth="1"/>
    <col min="10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6" t="s">
        <v>31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8" t="s">
        <v>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16"/>
    </row>
    <row r="5" spans="1:16" x14ac:dyDescent="0.2">
      <c r="A5" s="16"/>
      <c r="B5" s="39" t="s">
        <v>1</v>
      </c>
      <c r="C5" s="39"/>
      <c r="D5" s="39"/>
      <c r="E5" s="39"/>
      <c r="F5" s="40" t="str">
        <f>'1'!F5</f>
        <v>DEPARTAMENTO DE CIENCIAS BASICAS</v>
      </c>
      <c r="G5" s="40"/>
      <c r="H5" s="40"/>
      <c r="I5" s="40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1" t="s">
        <v>26</v>
      </c>
      <c r="D7" s="31"/>
      <c r="E7" s="11" t="s">
        <v>4</v>
      </c>
      <c r="F7" s="5">
        <f>'1'!F7</f>
        <v>4</v>
      </c>
      <c r="H7" s="4" t="s">
        <v>5</v>
      </c>
      <c r="I7" s="5">
        <f>'1'!I7</f>
        <v>2</v>
      </c>
      <c r="J7" s="41" t="s">
        <v>6</v>
      </c>
      <c r="K7" s="41"/>
      <c r="L7" s="41"/>
      <c r="M7" s="31" t="str">
        <f>'1'!M7</f>
        <v>AGOSTO-DICIEMBRE 2025</v>
      </c>
      <c r="N7" s="31"/>
      <c r="O7" s="31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1" t="str">
        <f>'1'!C9</f>
        <v>ING. EDGAR ROMAN CARDENAS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2" t="s">
        <v>8</v>
      </c>
      <c r="C11" s="34" t="s">
        <v>9</v>
      </c>
      <c r="D11" s="34" t="s">
        <v>10</v>
      </c>
      <c r="E11" s="29" t="s">
        <v>11</v>
      </c>
      <c r="F11" s="29" t="s">
        <v>12</v>
      </c>
      <c r="G11" s="29" t="s">
        <v>13</v>
      </c>
      <c r="H11" s="29"/>
      <c r="I11" s="29" t="s">
        <v>14</v>
      </c>
      <c r="J11" s="29" t="s">
        <v>15</v>
      </c>
      <c r="K11" s="29" t="s">
        <v>16</v>
      </c>
      <c r="L11" s="29" t="s">
        <v>17</v>
      </c>
      <c r="M11" s="29" t="s">
        <v>18</v>
      </c>
      <c r="N11" s="29" t="s">
        <v>19</v>
      </c>
      <c r="O11" s="26" t="s">
        <v>20</v>
      </c>
      <c r="P11" s="16"/>
    </row>
    <row r="12" spans="1:16" x14ac:dyDescent="0.2">
      <c r="A12" s="16"/>
      <c r="B12" s="33"/>
      <c r="C12" s="35"/>
      <c r="D12" s="35"/>
      <c r="E12" s="30"/>
      <c r="F12" s="30"/>
      <c r="G12" s="18" t="s">
        <v>21</v>
      </c>
      <c r="H12" s="18" t="s">
        <v>22</v>
      </c>
      <c r="I12" s="30"/>
      <c r="J12" s="30"/>
      <c r="K12" s="30"/>
      <c r="L12" s="30"/>
      <c r="M12" s="30"/>
      <c r="N12" s="30"/>
      <c r="O12" s="27"/>
      <c r="P12" s="16"/>
    </row>
    <row r="13" spans="1:16" s="10" customFormat="1" x14ac:dyDescent="0.2">
      <c r="A13" s="17"/>
      <c r="B13" s="13" t="str">
        <f>'1'!B13</f>
        <v>CALCULO VECTORIAL</v>
      </c>
      <c r="C13" s="8" t="str">
        <f>'1'!C13</f>
        <v>I</v>
      </c>
      <c r="D13" s="8" t="str">
        <f>'1'!D13</f>
        <v>301A</v>
      </c>
      <c r="E13" s="8" t="str">
        <f>'1'!E13</f>
        <v>IIND</v>
      </c>
      <c r="F13" s="8">
        <f>'1'!F13</f>
        <v>33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33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CALCULO VECTORIAL</v>
      </c>
      <c r="C14" s="8" t="str">
        <f>'1'!C14</f>
        <v>I</v>
      </c>
      <c r="D14" s="8" t="str">
        <f>'1'!D14</f>
        <v>301B</v>
      </c>
      <c r="E14" s="8" t="str">
        <f>'1'!E14</f>
        <v>IIND</v>
      </c>
      <c r="F14" s="8">
        <f>'1'!F14</f>
        <v>30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30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CALCULO VECTORIAL</v>
      </c>
      <c r="C15" s="8" t="str">
        <f>'1'!C15</f>
        <v>I</v>
      </c>
      <c r="D15" s="8" t="str">
        <f>'1'!D15</f>
        <v>311B</v>
      </c>
      <c r="E15" s="8" t="str">
        <f>'1'!E15</f>
        <v>IEME</v>
      </c>
      <c r="F15" s="8">
        <f>'1'!F15</f>
        <v>23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23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CACULO DIFERENCIAL</v>
      </c>
      <c r="C16" s="8" t="str">
        <f>'1'!C16</f>
        <v>I</v>
      </c>
      <c r="D16" s="8" t="str">
        <f>'1'!D16</f>
        <v>102C</v>
      </c>
      <c r="E16" s="8" t="str">
        <f>'1'!E16</f>
        <v>IMEC</v>
      </c>
      <c r="F16" s="8">
        <f>'1'!F16</f>
        <v>17</v>
      </c>
      <c r="G16" s="8"/>
      <c r="H16" s="8">
        <v>0</v>
      </c>
      <c r="I16" s="9">
        <f t="shared" si="3"/>
        <v>0</v>
      </c>
      <c r="J16" s="8">
        <f t="shared" si="4"/>
        <v>17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103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103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8" t="s">
        <v>25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d87f237c-3101-4265-aa9b-ec3b3a62240c"/>
    <ds:schemaRef ds:uri="http://schemas.microsoft.com/office/infopath/2007/PartnerControls"/>
    <ds:schemaRef ds:uri="4c96f4e2-f7db-4e02-b8f8-29de1b03c969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DELL</cp:lastModifiedBy>
  <cp:revision/>
  <cp:lastPrinted>2025-07-02T21:33:58Z</cp:lastPrinted>
  <dcterms:created xsi:type="dcterms:W3CDTF">2021-11-22T14:45:25Z</dcterms:created>
  <dcterms:modified xsi:type="dcterms:W3CDTF">2025-09-25T21:36:38Z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