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VISION FINAL\EDGAR ROMAN CARDENAS\"/>
    </mc:Choice>
  </mc:AlternateContent>
  <xr:revisionPtr revIDLastSave="0" documentId="13_ncr:1_{B7C3E7BE-146E-444B-846C-587B8DD9860C}" xr6:coauthVersionLast="47" xr6:coauthVersionMax="47" xr10:uidLastSave="{00000000-0000-0000-0000-000000000000}"/>
  <bookViews>
    <workbookView xWindow="12825" yWindow="30" windowWidth="16200" windowHeight="153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1" l="1"/>
  <c r="I15" i="31"/>
  <c r="E16" i="30" l="1"/>
  <c r="E15" i="30"/>
  <c r="E14" i="30"/>
  <c r="E13" i="30"/>
  <c r="M16" i="27"/>
  <c r="J16" i="27"/>
  <c r="M15" i="27"/>
  <c r="J15" i="27"/>
  <c r="M14" i="27"/>
  <c r="J14" i="27"/>
  <c r="M13" i="27"/>
  <c r="J13" i="27"/>
  <c r="O27" i="3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I14" i="3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M16" i="30"/>
  <c r="M15" i="30"/>
  <c r="C9" i="30"/>
  <c r="M7" i="30"/>
  <c r="I7" i="30"/>
  <c r="F7" i="30"/>
  <c r="F5" i="30"/>
  <c r="C9" i="27"/>
  <c r="F5" i="27"/>
  <c r="M7" i="27"/>
  <c r="I7" i="27"/>
  <c r="F7" i="27"/>
  <c r="E14" i="27"/>
  <c r="E15" i="27"/>
  <c r="E16" i="27"/>
  <c r="E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15" i="30" l="1"/>
  <c r="M27" i="26"/>
  <c r="J15" i="31"/>
  <c r="K15" i="31" s="1"/>
  <c r="J27" i="26"/>
  <c r="K27" i="26" s="1"/>
  <c r="J14" i="30"/>
  <c r="J14" i="31"/>
  <c r="K14" i="31" s="1"/>
  <c r="F27" i="30"/>
  <c r="J27" i="30" s="1"/>
  <c r="K27" i="30" s="1"/>
  <c r="I13" i="31"/>
  <c r="M14" i="31"/>
  <c r="J16" i="31"/>
  <c r="K16" i="31" s="1"/>
  <c r="J13" i="31"/>
  <c r="K13" i="31" s="1"/>
  <c r="F27" i="31"/>
  <c r="I27" i="26"/>
  <c r="M13" i="30"/>
  <c r="M14" i="30"/>
  <c r="J16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<sst xmlns="http://schemas.openxmlformats.org/spreadsheetml/2006/main" count="162" uniqueCount="47">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</sst>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H13" sqref="H13: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7" t="s">
        <v>28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x14ac:dyDescent="0.2">
      <c r="A5" s="16"/>
      <c r="B5" s="30" t="s">
        <v>1</v>
      </c>
      <c r="C5" s="30"/>
      <c r="D5" s="30"/>
      <c r="E5" s="30"/>
      <c r="F5" s="31" t="s">
        <v>32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3</v>
      </c>
      <c r="D7" s="32"/>
      <c r="E7" s="11" t="s">
        <v>4</v>
      </c>
      <c r="F7" s="5">
        <v>4</v>
      </c>
      <c r="H7" s="4" t="s">
        <v>5</v>
      </c>
      <c r="I7" s="5">
        <v>2</v>
      </c>
      <c r="J7" s="33" t="s">
        <v>6</v>
      </c>
      <c r="K7" s="33"/>
      <c r="L7" s="33"/>
      <c r="M7" s="32" t="s">
        <v>33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">
        <v>39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x14ac:dyDescent="0.2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B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7" t="s">
        <v>29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x14ac:dyDescent="0.2">
      <c r="A5" s="16"/>
      <c r="B5" s="30" t="s">
        <v>1</v>
      </c>
      <c r="C5" s="30"/>
      <c r="D5" s="30"/>
      <c r="E5" s="30"/>
      <c r="F5" s="31" t="str">
        <f>'1'!F5</f>
        <v>DEPARTAMENTO DE CIENCIAS BASICAS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27</v>
      </c>
      <c r="D7" s="32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3" t="s">
        <v>6</v>
      </c>
      <c r="K7" s="33"/>
      <c r="L7" s="33"/>
      <c r="M7" s="32" t="str">
        <f>'1'!M7</f>
        <v>AGOSTO-DICIEMBRE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>ING. EDGAR ROMAN CARDENAS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x14ac:dyDescent="0.2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x14ac:dyDescent="0.2">
      <c r="A13" s="17"/>
      <c r="B13" s="7" t="s">
        <v>40</v>
      </c>
      <c r="C13" s="8" t="s">
        <v>37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" si="0">(F13-SUM(G13:H13))-L13</f>
        <v>0</v>
      </c>
      <c r="K13" s="9"/>
      <c r="L13" s="8">
        <v>0</v>
      </c>
      <c r="M13" s="9">
        <f t="shared" ref="M13:M16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37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37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37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ref="J27" si="3">(F27-SUM(G27:H27))-L27</f>
        <v>2</v>
      </c>
      <c r="K27" s="21">
        <f t="shared" ref="K27" si="4">J27/F27</f>
        <v>1.9417475728155338E-2</v>
      </c>
      <c r="L27" s="20">
        <f>SUM(L13:L26)</f>
        <v>0</v>
      </c>
      <c r="M27" s="21">
        <f t="shared" ref="M27" si="5">L27/F27</f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3" sqref="O13: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7" t="s">
        <v>30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x14ac:dyDescent="0.2">
      <c r="A5" s="16"/>
      <c r="B5" s="30" t="s">
        <v>1</v>
      </c>
      <c r="C5" s="30"/>
      <c r="D5" s="30"/>
      <c r="E5" s="30"/>
      <c r="F5" s="31" t="str">
        <f>'1'!F5</f>
        <v>DEPARTAMENTO DE CIENCIAS BASICAS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>
        <v>3</v>
      </c>
      <c r="D7" s="32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3" t="s">
        <v>6</v>
      </c>
      <c r="K7" s="33"/>
      <c r="L7" s="33"/>
      <c r="M7" s="32" t="str">
        <f>'1'!M7</f>
        <v>AGOSTO-DICIEMBRE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>ING. EDGAR ROMAN CARDENAS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x14ac:dyDescent="0.2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x14ac:dyDescent="0.2">
      <c r="A13" s="17"/>
      <c r="B13" s="7" t="s">
        <v>40</v>
      </c>
      <c r="C13" s="8" t="s">
        <v>38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38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38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38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C1" zoomScale="78" zoomScaleNormal="78" zoomScaleSheetLayoutView="100" zoomScalePageLayoutView="70" workbookViewId="0">
      <selection activeCell="E11" sqref="E11:E1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7" width="11.42578125" style="1"/>
    <col min="18" max="18" width="12.28515625" style="1" bestFit="1" customWidth="1"/>
    <col min="19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7" t="s">
        <v>31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16"/>
    </row>
    <row r="5" spans="1:16" x14ac:dyDescent="0.2">
      <c r="A5" s="16"/>
      <c r="B5" s="30" t="s">
        <v>1</v>
      </c>
      <c r="C5" s="30"/>
      <c r="D5" s="30"/>
      <c r="E5" s="30"/>
      <c r="F5" s="31" t="str">
        <f>'1'!F5</f>
        <v>DEPARTAMENTO DE CIENCIAS BASICAS</v>
      </c>
      <c r="G5" s="31"/>
      <c r="H5" s="31"/>
      <c r="I5" s="31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2" t="s">
        <v>26</v>
      </c>
      <c r="D7" s="32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3" t="s">
        <v>6</v>
      </c>
      <c r="K7" s="33"/>
      <c r="L7" s="33"/>
      <c r="M7" s="32" t="str">
        <f>'1'!M7</f>
        <v>AGOSTO-DICIEMBRE 2025</v>
      </c>
      <c r="N7" s="32"/>
      <c r="O7" s="32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2" t="str">
        <f>'1'!C9</f>
        <v>ING. EDGAR ROMAN CARDENAS</v>
      </c>
      <c r="D9" s="32"/>
      <c r="E9" s="32"/>
      <c r="F9" s="32"/>
      <c r="G9" s="32"/>
      <c r="H9" s="32"/>
      <c r="I9" s="32"/>
      <c r="J9" s="32"/>
      <c r="K9" s="32"/>
      <c r="L9" s="32"/>
      <c r="M9" s="32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8" t="s">
        <v>11</v>
      </c>
      <c r="F11" s="38" t="s">
        <v>12</v>
      </c>
      <c r="G11" s="38" t="s">
        <v>13</v>
      </c>
      <c r="H11" s="38"/>
      <c r="I11" s="38" t="s">
        <v>14</v>
      </c>
      <c r="J11" s="38" t="s">
        <v>15</v>
      </c>
      <c r="K11" s="38" t="s">
        <v>16</v>
      </c>
      <c r="L11" s="38" t="s">
        <v>17</v>
      </c>
      <c r="M11" s="38" t="s">
        <v>18</v>
      </c>
      <c r="N11" s="38" t="s">
        <v>19</v>
      </c>
      <c r="O11" s="40" t="s">
        <v>20</v>
      </c>
      <c r="P11" s="16"/>
    </row>
    <row r="12" spans="1:16" x14ac:dyDescent="0.2">
      <c r="A12" s="16"/>
      <c r="B12" s="35"/>
      <c r="C12" s="37"/>
      <c r="D12" s="37"/>
      <c r="E12" s="39"/>
      <c r="F12" s="39"/>
      <c r="G12" s="18" t="s">
        <v>21</v>
      </c>
      <c r="H12" s="18" t="s">
        <v>22</v>
      </c>
      <c r="I12" s="39"/>
      <c r="J12" s="39"/>
      <c r="K12" s="39"/>
      <c r="L12" s="39"/>
      <c r="M12" s="39"/>
      <c r="N12" s="39"/>
      <c r="O12" s="41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46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>
        <v>32</v>
      </c>
      <c r="H13" s="8">
        <v>0</v>
      </c>
      <c r="I13" s="9">
        <f>(G13+H13)/F13</f>
        <v>0.96969696969696972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1</v>
      </c>
      <c r="M13" s="9">
        <f t="shared" ref="M13:M27" si="2">L13/F13</f>
        <v>3.0303030303030304E-2</v>
      </c>
      <c r="N13" s="8">
        <v>72</v>
      </c>
      <c r="O13" s="12">
        <v>0.36</v>
      </c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46</v>
      </c>
      <c r="D14" s="8" t="str">
        <f>'1'!D14</f>
        <v>301B</v>
      </c>
      <c r="E14" s="8" t="str">
        <f>'1'!E14</f>
        <v>IIND</v>
      </c>
      <c r="F14" s="8">
        <v>31</v>
      </c>
      <c r="G14" s="8">
        <v>30</v>
      </c>
      <c r="H14" s="8">
        <v>0</v>
      </c>
      <c r="I14" s="9">
        <f t="shared" ref="I14" si="3">(G14+H14)/F14</f>
        <v>0.967741935483871</v>
      </c>
      <c r="J14" s="8">
        <f>(F14-SUM(G14:H14))-L14</f>
        <v>1</v>
      </c>
      <c r="K14" s="9">
        <f t="shared" si="1"/>
        <v>3.2258064516129031E-2</v>
      </c>
      <c r="L14" s="8">
        <v>0</v>
      </c>
      <c r="M14" s="9">
        <f t="shared" si="2"/>
        <v>0</v>
      </c>
      <c r="N14" s="8">
        <v>69</v>
      </c>
      <c r="O14" s="12">
        <v>0.96660000000000001</v>
      </c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46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26">
        <v>18</v>
      </c>
      <c r="H15" s="8">
        <v>0</v>
      </c>
      <c r="I15" s="9">
        <f>(G15+H15)/F15</f>
        <v>0.78260869565217395</v>
      </c>
      <c r="J15" s="8">
        <f t="shared" ref="J15" si="4">(F15-SUM(G15:H15))-L15</f>
        <v>0</v>
      </c>
      <c r="K15" s="9">
        <f t="shared" si="1"/>
        <v>0</v>
      </c>
      <c r="L15" s="8">
        <v>5</v>
      </c>
      <c r="M15" s="9">
        <f t="shared" si="2"/>
        <v>0.21739130434782608</v>
      </c>
      <c r="N15" s="8">
        <v>63</v>
      </c>
      <c r="O15" s="12">
        <v>0.78</v>
      </c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46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>
        <v>12</v>
      </c>
      <c r="H16" s="8">
        <v>0</v>
      </c>
      <c r="I16" s="9">
        <f>(G16+H16)/F16</f>
        <v>0.70588235294117652</v>
      </c>
      <c r="J16" s="8">
        <f>(F16-SUM(G16:H16))-L16</f>
        <v>0</v>
      </c>
      <c r="K16" s="9">
        <f t="shared" si="1"/>
        <v>0</v>
      </c>
      <c r="L16" s="8">
        <v>5</v>
      </c>
      <c r="M16" s="9">
        <f t="shared" si="2"/>
        <v>0.29411764705882354</v>
      </c>
      <c r="N16" s="8">
        <v>60</v>
      </c>
      <c r="O16" s="12">
        <v>0.7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104</v>
      </c>
      <c r="G27" s="20">
        <f>SUM(G13:G26)</f>
        <v>92</v>
      </c>
      <c r="H27" s="20">
        <f>SUM(H13:H26)</f>
        <v>0</v>
      </c>
      <c r="I27" s="21">
        <f>SUM(G27:H27)/F27</f>
        <v>0.88461538461538458</v>
      </c>
      <c r="J27" s="20">
        <f t="shared" si="0"/>
        <v>1</v>
      </c>
      <c r="K27" s="21">
        <f t="shared" si="1"/>
        <v>9.6153846153846159E-3</v>
      </c>
      <c r="L27" s="20">
        <f>SUM(L13:L26)</f>
        <v>11</v>
      </c>
      <c r="M27" s="21">
        <f t="shared" si="2"/>
        <v>0.10576923076923077</v>
      </c>
      <c r="N27" s="20">
        <f>AVERAGE(N13:N26)</f>
        <v>66</v>
      </c>
      <c r="O27" s="22">
        <f>AVERAGE(O13:O26)</f>
        <v>0.70165000000000011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2" t="s">
        <v>25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2025-07-02T21:33:58Z</cp:lastPrinted>
  <dcterms:created xsi:type="dcterms:W3CDTF">2021-11-22T14:45:25Z</dcterms:created>
  <dcterms:modified xsi:type="dcterms:W3CDTF">2026-01-09T18:42:15Z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