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/>
  <mc:AlternateContent xmlns:mc="http://schemas.openxmlformats.org/markup-compatibility/2006">
    <mc:Choice Requires="x15">
      <x15ac:absPath xmlns:x15ac="http://schemas.microsoft.com/office/spreadsheetml/2010/11/ac" url="/Users/rosamariabereagutierrez/Documents/I.G.E.              SEP.-DIC.25/SGI/SON DOS REPORTES /2 REPORTE (221025)/"/>
    </mc:Choice>
  </mc:AlternateContent>
  <xr:revisionPtr revIDLastSave="0" documentId="13_ncr:1_{6325E4DB-15AF-664F-8056-D5E25BA37FB4}" xr6:coauthVersionLast="47" xr6:coauthVersionMax="47" xr10:uidLastSave="{00000000-0000-0000-0000-000000000000}"/>
  <bookViews>
    <workbookView xWindow="5800" yWindow="460" windowWidth="22900" windowHeight="16480" xr2:uid="{00000000-000D-0000-FFFF-FFFF00000000}"/>
  </bookViews>
  <sheets>
    <sheet name="Fundam.de Inv.107A" sheetId="8" r:id="rId1"/>
    <sheet name="Costos Emp.307B" sheetId="9" r:id="rId2"/>
    <sheet name="Taller Inv.I 507A" sheetId="1" r:id="rId3"/>
    <sheet name="Finanzas 507B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9" i="5" l="1"/>
  <c r="K48" i="5"/>
  <c r="K51" i="5" s="1"/>
  <c r="K47" i="5"/>
  <c r="K50" i="5" s="1"/>
  <c r="K56" i="9"/>
  <c r="L56" i="9"/>
  <c r="K55" i="9"/>
  <c r="K58" i="9" s="1"/>
  <c r="L55" i="9"/>
  <c r="L58" i="9" s="1"/>
  <c r="L54" i="9"/>
  <c r="L57" i="9" s="1"/>
  <c r="K54" i="9"/>
  <c r="K57" i="9" s="1"/>
  <c r="K56" i="8"/>
  <c r="K55" i="8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9" i="5"/>
  <c r="B33" i="9"/>
  <c r="L27" i="9"/>
  <c r="Q27" i="9" s="1"/>
  <c r="L25" i="9"/>
  <c r="L19" i="9"/>
  <c r="Q19" i="9" s="1"/>
  <c r="L12" i="9"/>
  <c r="K12" i="5"/>
  <c r="K34" i="5"/>
  <c r="K28" i="5"/>
  <c r="K26" i="5"/>
  <c r="K25" i="5"/>
  <c r="K23" i="5"/>
  <c r="K21" i="5"/>
  <c r="K19" i="5"/>
  <c r="K17" i="5"/>
  <c r="K16" i="5"/>
  <c r="K14" i="5"/>
  <c r="K13" i="5"/>
  <c r="K33" i="5"/>
  <c r="K32" i="5"/>
  <c r="K31" i="5"/>
  <c r="K30" i="5"/>
  <c r="K29" i="5"/>
  <c r="K24" i="5"/>
  <c r="K22" i="5"/>
  <c r="K20" i="5"/>
  <c r="K15" i="5"/>
  <c r="K11" i="5"/>
  <c r="K10" i="5"/>
  <c r="K9" i="5"/>
  <c r="Q10" i="9"/>
  <c r="Q11" i="9"/>
  <c r="Q12" i="9"/>
  <c r="Q13" i="9"/>
  <c r="Q14" i="9"/>
  <c r="Q15" i="9"/>
  <c r="Q16" i="9"/>
  <c r="Q17" i="9"/>
  <c r="Q18" i="9"/>
  <c r="Q20" i="9"/>
  <c r="Q21" i="9"/>
  <c r="Q22" i="9"/>
  <c r="Q23" i="9"/>
  <c r="Q24" i="9"/>
  <c r="Q25" i="9"/>
  <c r="Q26" i="9"/>
  <c r="Q28" i="9"/>
  <c r="Q29" i="9"/>
  <c r="Q30" i="9"/>
  <c r="Q31" i="9"/>
  <c r="Q32" i="9"/>
  <c r="Q33" i="9"/>
  <c r="Q34" i="9"/>
  <c r="Q35" i="9"/>
  <c r="Q36" i="9"/>
  <c r="Q37" i="9"/>
  <c r="Q38" i="9"/>
  <c r="Q54" i="9" s="1"/>
  <c r="Q39" i="9"/>
  <c r="Q40" i="9"/>
  <c r="Q41" i="9"/>
  <c r="Q9" i="9"/>
  <c r="L40" i="9"/>
  <c r="L31" i="9"/>
  <c r="L24" i="9"/>
  <c r="L22" i="9"/>
  <c r="L34" i="9"/>
  <c r="L30" i="9"/>
  <c r="L18" i="9"/>
  <c r="L16" i="9"/>
  <c r="L11" i="9"/>
  <c r="K41" i="9"/>
  <c r="K37" i="9"/>
  <c r="K36" i="9"/>
  <c r="K33" i="9"/>
  <c r="K32" i="9"/>
  <c r="K29" i="9"/>
  <c r="K28" i="9"/>
  <c r="K23" i="9"/>
  <c r="K21" i="9"/>
  <c r="K17" i="9"/>
  <c r="K14" i="9"/>
  <c r="K13" i="9"/>
  <c r="K40" i="9"/>
  <c r="K39" i="9"/>
  <c r="K35" i="9"/>
  <c r="K34" i="9"/>
  <c r="K31" i="9"/>
  <c r="K30" i="9"/>
  <c r="K27" i="9"/>
  <c r="K26" i="9"/>
  <c r="K25" i="9"/>
  <c r="K24" i="9"/>
  <c r="K22" i="9"/>
  <c r="K20" i="9"/>
  <c r="K19" i="9"/>
  <c r="K18" i="9"/>
  <c r="K16" i="9"/>
  <c r="K12" i="9"/>
  <c r="K11" i="9"/>
  <c r="K10" i="9"/>
  <c r="K9" i="9"/>
  <c r="Q44" i="8"/>
  <c r="Q45" i="8"/>
  <c r="Q46" i="8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Q24" i="8"/>
  <c r="Q25" i="8"/>
  <c r="Q26" i="8"/>
  <c r="Q27" i="8"/>
  <c r="Q28" i="8"/>
  <c r="Q29" i="8"/>
  <c r="Q30" i="8"/>
  <c r="Q31" i="8"/>
  <c r="Q32" i="8"/>
  <c r="Q33" i="8"/>
  <c r="Q34" i="8"/>
  <c r="Q35" i="8"/>
  <c r="Q36" i="8"/>
  <c r="Q37" i="8"/>
  <c r="Q38" i="8"/>
  <c r="Q39" i="8"/>
  <c r="Q40" i="8"/>
  <c r="Q41" i="8"/>
  <c r="Q42" i="8"/>
  <c r="Q43" i="8"/>
  <c r="Q9" i="8"/>
  <c r="K9" i="8"/>
  <c r="K36" i="8"/>
  <c r="K32" i="8"/>
  <c r="K26" i="8"/>
  <c r="K45" i="8"/>
  <c r="K44" i="8"/>
  <c r="K42" i="8"/>
  <c r="K41" i="8"/>
  <c r="K39" i="8"/>
  <c r="K38" i="8"/>
  <c r="K37" i="8"/>
  <c r="K35" i="8"/>
  <c r="K34" i="8"/>
  <c r="K33" i="8"/>
  <c r="K31" i="8"/>
  <c r="K30" i="8"/>
  <c r="K29" i="8"/>
  <c r="K27" i="8"/>
  <c r="K24" i="8"/>
  <c r="K23" i="8"/>
  <c r="K22" i="8"/>
  <c r="K21" i="8"/>
  <c r="K20" i="8"/>
  <c r="K18" i="8"/>
  <c r="K16" i="8"/>
  <c r="K15" i="8"/>
  <c r="K14" i="8"/>
  <c r="K13" i="8"/>
  <c r="K12" i="8"/>
  <c r="N49" i="5"/>
  <c r="M49" i="5"/>
  <c r="L49" i="5"/>
  <c r="N48" i="5"/>
  <c r="M48" i="5"/>
  <c r="L48" i="5"/>
  <c r="Q56" i="9" l="1"/>
  <c r="Q57" i="9" s="1"/>
  <c r="Q55" i="9"/>
  <c r="Q58" i="9" s="1"/>
  <c r="K58" i="8"/>
  <c r="J56" i="8"/>
  <c r="J56" i="9"/>
  <c r="J55" i="9"/>
  <c r="P54" i="9"/>
  <c r="O54" i="9"/>
  <c r="N54" i="9"/>
  <c r="M54" i="9"/>
  <c r="J54" i="9"/>
  <c r="B10" i="9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35" i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28" i="1"/>
  <c r="B29" i="1" s="1"/>
  <c r="B30" i="1" s="1"/>
  <c r="B31" i="1" s="1"/>
  <c r="B32" i="1" s="1"/>
  <c r="B33" i="1" s="1"/>
  <c r="P56" i="8"/>
  <c r="O56" i="8"/>
  <c r="N56" i="8"/>
  <c r="P55" i="8"/>
  <c r="O55" i="8"/>
  <c r="N55" i="8"/>
  <c r="J55" i="8"/>
  <c r="P54" i="8"/>
  <c r="O54" i="8"/>
  <c r="N54" i="8"/>
  <c r="M54" i="8"/>
  <c r="L54" i="8"/>
  <c r="J54" i="8"/>
  <c r="B10" i="8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J49" i="5"/>
  <c r="O49" i="5"/>
  <c r="P49" i="5"/>
  <c r="O48" i="5"/>
  <c r="P48" i="5"/>
  <c r="L47" i="5"/>
  <c r="M47" i="5"/>
  <c r="N47" i="5"/>
  <c r="O47" i="5"/>
  <c r="P47" i="5"/>
  <c r="B11" i="5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4" i="5" s="1"/>
  <c r="B26" i="5" s="1"/>
  <c r="B27" i="5" s="1"/>
  <c r="B28" i="5" s="1"/>
  <c r="B30" i="5" s="1"/>
  <c r="B31" i="5" s="1"/>
  <c r="B32" i="5" s="1"/>
  <c r="B33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N52" i="1"/>
  <c r="N53" i="1"/>
  <c r="N54" i="1"/>
  <c r="P56" i="9" l="1"/>
  <c r="P55" i="9"/>
  <c r="M55" i="9"/>
  <c r="M56" i="9" s="1"/>
  <c r="N56" i="9"/>
  <c r="N55" i="9"/>
  <c r="O55" i="9"/>
  <c r="O56" i="9"/>
  <c r="J58" i="9"/>
  <c r="J57" i="9"/>
  <c r="J57" i="8"/>
  <c r="J58" i="8"/>
  <c r="Q56" i="8"/>
  <c r="Q54" i="8"/>
  <c r="Q55" i="8"/>
  <c r="Q52" i="1"/>
  <c r="J48" i="5"/>
  <c r="J51" i="5" s="1"/>
  <c r="Q49" i="5"/>
  <c r="J47" i="5"/>
  <c r="J50" i="5" s="1"/>
  <c r="M54" i="1"/>
  <c r="O54" i="1"/>
  <c r="P54" i="1"/>
  <c r="J54" i="1"/>
  <c r="M53" i="1"/>
  <c r="O53" i="1"/>
  <c r="P53" i="1"/>
  <c r="K52" i="1"/>
  <c r="L52" i="1"/>
  <c r="M52" i="1"/>
  <c r="O52" i="1"/>
  <c r="P52" i="1"/>
  <c r="J53" i="1"/>
  <c r="J52" i="1"/>
  <c r="Q57" i="8" l="1"/>
  <c r="Q58" i="8"/>
  <c r="Q48" i="5"/>
  <c r="Q51" i="5" s="1"/>
  <c r="Q47" i="5"/>
  <c r="Q50" i="5" s="1"/>
  <c r="J56" i="1" l="1"/>
  <c r="J55" i="1"/>
  <c r="Q54" i="1" l="1"/>
  <c r="Q53" i="1"/>
  <c r="B10" i="1"/>
  <c r="B11" i="1" s="1"/>
  <c r="B12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5" i="1" s="1"/>
  <c r="B26" i="1" s="1"/>
  <c r="B51" i="1" s="1"/>
  <c r="Q56" i="1" l="1"/>
  <c r="Q55" i="1"/>
  <c r="K54" i="8"/>
  <c r="K57" i="8" s="1"/>
</calcChain>
</file>

<file path=xl/sharedStrings.xml><?xml version="1.0" encoding="utf-8"?>
<sst xmlns="http://schemas.openxmlformats.org/spreadsheetml/2006/main" count="374" uniqueCount="286">
  <si>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</si>
  <si>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</si>
  <si>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</si>
  <si>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</si>
  <si>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</si>
  <si>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</si>
  <si>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</si>
  <si>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</si>
  <si>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</si>
  <si>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</si>
  <si>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</si>
  <si>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</si>
  <si>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</si>
  <si>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</si>
  <si>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</si>
  <si>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</si>
  <si>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</si>
  <si>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</si>
  <si>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</si>
  <si>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</si>
  <si>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</si>
  <si>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</si>
  <si>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</si>
  <si>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</si>
  <si>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Dra. Rosa Ma. Berea Gutiérrez</t>
  </si>
  <si>
    <t>231U0265</t>
  </si>
  <si>
    <t>Alcudia Bernal Fatima</t>
  </si>
  <si>
    <t>231U0266</t>
  </si>
  <si>
    <t>Ambros Abrajan Gema Vanessa</t>
  </si>
  <si>
    <t>231U0267</t>
  </si>
  <si>
    <t>Aparicio Cruz Celeste Yamilet</t>
  </si>
  <si>
    <t>231U0271</t>
  </si>
  <si>
    <t>Baxin Victorio Iris Dennis</t>
  </si>
  <si>
    <t>231U0273</t>
  </si>
  <si>
    <t>231U0278</t>
  </si>
  <si>
    <t>Chiguil Alvaro Juan Alberto</t>
  </si>
  <si>
    <t>231U0288</t>
  </si>
  <si>
    <t>Fiscal Marcial Amayrani Polette</t>
  </si>
  <si>
    <t>231U0290</t>
  </si>
  <si>
    <t>García Candelario Dulce Mariant</t>
  </si>
  <si>
    <t>231U0291</t>
  </si>
  <si>
    <t>Gómez Carrasco Luz Noemi</t>
  </si>
  <si>
    <t>231U0292</t>
  </si>
  <si>
    <t>Gomez Nolasco Morelvi Irasema</t>
  </si>
  <si>
    <t>231U0294</t>
  </si>
  <si>
    <t xml:space="preserve">Hernández Flores Ximena Naomi </t>
  </si>
  <si>
    <t>231U0296</t>
  </si>
  <si>
    <t>Jáuregui Chontal América Yesenia</t>
  </si>
  <si>
    <t>231U0302</t>
  </si>
  <si>
    <t>Malaga Cagal Mariana Monserrat</t>
  </si>
  <si>
    <t>231U0303</t>
  </si>
  <si>
    <t>Mantilla Minquis Radamex</t>
  </si>
  <si>
    <t>231U0304</t>
  </si>
  <si>
    <t xml:space="preserve">Martinez Dominguez Ingrid Monserrat </t>
  </si>
  <si>
    <t>231U0305</t>
  </si>
  <si>
    <t>231U0307</t>
  </si>
  <si>
    <t>Mendez Espejo Manuel Eduardo</t>
  </si>
  <si>
    <t>231U0309</t>
  </si>
  <si>
    <t xml:space="preserve">Mijangos Vázquez Leonardo </t>
  </si>
  <si>
    <t>221U0861</t>
  </si>
  <si>
    <t>Ortiz Cruz Frida Monserrat</t>
  </si>
  <si>
    <t>231U0651</t>
  </si>
  <si>
    <t>Pacheco Antemate Hiromi Isabel</t>
  </si>
  <si>
    <t>231U0312</t>
  </si>
  <si>
    <t>Paxtian Artigas Amariel</t>
  </si>
  <si>
    <t>231U0319</t>
  </si>
  <si>
    <t>Salinas Carrera Ismael Arnulfo</t>
  </si>
  <si>
    <t>231U0320</t>
  </si>
  <si>
    <t>Toto Chapol Carmen Sarai</t>
  </si>
  <si>
    <t>231U0323</t>
  </si>
  <si>
    <t>Toto Hernández Manuel Antonio</t>
  </si>
  <si>
    <t>231U0325</t>
  </si>
  <si>
    <t>Velasco Quino Juan David</t>
  </si>
  <si>
    <t>231U0328</t>
  </si>
  <si>
    <t>Villafuerte Conchi Cristal Alexandra</t>
  </si>
  <si>
    <t>231U0262</t>
  </si>
  <si>
    <t>Aguilera Xala Stuardo</t>
  </si>
  <si>
    <t>231U0263</t>
  </si>
  <si>
    <t>Aguirre Aldana Alondra Iveth</t>
  </si>
  <si>
    <t>231U0264</t>
  </si>
  <si>
    <t>Alaniz Rodríguez Milagros Montserrat</t>
  </si>
  <si>
    <t>231U0011</t>
  </si>
  <si>
    <t>Antemate Chagala Uziel</t>
  </si>
  <si>
    <t>231U0270</t>
  </si>
  <si>
    <t>Balderas López Santiago</t>
  </si>
  <si>
    <t>231U0275</t>
  </si>
  <si>
    <t>Castillo Martínez Christian Alejandro</t>
  </si>
  <si>
    <t>231U0276</t>
  </si>
  <si>
    <t>Catemaxca Aparicio Lesly</t>
  </si>
  <si>
    <t>231U0279</t>
  </si>
  <si>
    <t>Chontal Tepach Yahir Enrique</t>
  </si>
  <si>
    <t>231U0280</t>
  </si>
  <si>
    <t>Cobaxin González Abril</t>
  </si>
  <si>
    <t>231U0629</t>
  </si>
  <si>
    <t>Cobaxin Quino Jennifer Guadalupe</t>
  </si>
  <si>
    <t>231U0281</t>
  </si>
  <si>
    <t>Coyolt Zacarias Dana Michelle</t>
  </si>
  <si>
    <t>231U0283</t>
  </si>
  <si>
    <t>Díaz del Castillo Panama Vilma</t>
  </si>
  <si>
    <t>231U0284</t>
  </si>
  <si>
    <t>Domínguez Acosta Gabino</t>
  </si>
  <si>
    <t>231U0285</t>
  </si>
  <si>
    <t>Fararoni Flores Fatima Esmeralda</t>
  </si>
  <si>
    <t>231U0286</t>
  </si>
  <si>
    <t>Ferman Muñoz Jorge Enrique</t>
  </si>
  <si>
    <t>231U0287</t>
  </si>
  <si>
    <t>Figueroa Reyes Reyli Moises</t>
  </si>
  <si>
    <t>231U0289</t>
  </si>
  <si>
    <t>Fonseca Bustamante Joseph Karim</t>
  </si>
  <si>
    <t>Gómez Nolasco Morelvi Irasema</t>
  </si>
  <si>
    <t>231U0293</t>
  </si>
  <si>
    <t>Hernández Anota Selene Yamileth</t>
  </si>
  <si>
    <t>231U0295</t>
  </si>
  <si>
    <t>Herrera Ataxca Camila</t>
  </si>
  <si>
    <t>231U0297</t>
  </si>
  <si>
    <t>Lara Arbea Mary Jose</t>
  </si>
  <si>
    <t>231U0637</t>
  </si>
  <si>
    <t>Limón Martínez Luis Alejandro</t>
  </si>
  <si>
    <t>231U0298</t>
  </si>
  <si>
    <t>Linares Beltran Belinda</t>
  </si>
  <si>
    <t>211U0405</t>
  </si>
  <si>
    <t>López Benites Damaris</t>
  </si>
  <si>
    <t>231U0300</t>
  </si>
  <si>
    <t>Lucho Xolo Erik Jovani</t>
  </si>
  <si>
    <t>231U0306</t>
  </si>
  <si>
    <t>Matabuena Chagala Karely</t>
  </si>
  <si>
    <t>231U0387</t>
  </si>
  <si>
    <t>Molina Mendoza Andrés Gamaliel</t>
  </si>
  <si>
    <t>231U0313</t>
  </si>
  <si>
    <t>231U0315</t>
  </si>
  <si>
    <t>Ramírez Quirino Alejandro de Jesús</t>
  </si>
  <si>
    <t>231U0317</t>
  </si>
  <si>
    <t>Reyes Díaz Maryuri Itzel</t>
  </si>
  <si>
    <t>231U0318</t>
  </si>
  <si>
    <t>Rodríguez Reyes Valeria</t>
  </si>
  <si>
    <t>231U0322</t>
  </si>
  <si>
    <t>Toto Bautista Yesenia</t>
  </si>
  <si>
    <t>231U0324</t>
  </si>
  <si>
    <t>Polito Olin Darian de Jesús</t>
  </si>
  <si>
    <t>251U0277</t>
  </si>
  <si>
    <t>Aguirre Pelayo Enrique</t>
  </si>
  <si>
    <t>251U0278</t>
  </si>
  <si>
    <t>Aguirre Vicente Mayte Yazith</t>
  </si>
  <si>
    <t>Alvarado Alfaro Tais Sofia</t>
  </si>
  <si>
    <t>251U0282</t>
  </si>
  <si>
    <t>Anota Miros Fabian de Jesús</t>
  </si>
  <si>
    <t>251U0283</t>
  </si>
  <si>
    <t>Antele Chapan Belen</t>
  </si>
  <si>
    <t>251U0285</t>
  </si>
  <si>
    <t>Baxin Cagal Leslie Alejandra</t>
  </si>
  <si>
    <t>251U0286</t>
  </si>
  <si>
    <t>Baxin Hernández Fernando del Ángel</t>
  </si>
  <si>
    <t>251U0288</t>
  </si>
  <si>
    <t>Caixba Beltran Ana Patricia</t>
  </si>
  <si>
    <t>251U0289</t>
  </si>
  <si>
    <t>Castillo Mauricio Jesús Alberto</t>
  </si>
  <si>
    <t>251U0290</t>
  </si>
  <si>
    <t>Catemaxca Ambros Esmeralda</t>
  </si>
  <si>
    <t>251U0291</t>
  </si>
  <si>
    <t>Chapol Ambros Dulce Janette</t>
  </si>
  <si>
    <t>251U0293</t>
  </si>
  <si>
    <t>Chima Chagala Itzel</t>
  </si>
  <si>
    <t>251U0295</t>
  </si>
  <si>
    <t>Cobaxin Santiago Alondra Yamilet</t>
  </si>
  <si>
    <t>251U0298</t>
  </si>
  <si>
    <t>Domínguez Baxin Flor Itzel</t>
  </si>
  <si>
    <t>251U0300</t>
  </si>
  <si>
    <t>Domínguez López Sole Guadalupe</t>
  </si>
  <si>
    <t>251U0106</t>
  </si>
  <si>
    <t>Escribano Toto Nancy Yamileth</t>
  </si>
  <si>
    <t>251U0301</t>
  </si>
  <si>
    <t>Ferman Xala América María</t>
  </si>
  <si>
    <t>251U0302</t>
  </si>
  <si>
    <t>Figueroa Domínguez Ingrid</t>
  </si>
  <si>
    <t>251U0598</t>
  </si>
  <si>
    <t>Figueroa Trejo Alejandra de Jesús</t>
  </si>
  <si>
    <t>251U0303</t>
  </si>
  <si>
    <t>Garcia Campechano Junior Jassiel</t>
  </si>
  <si>
    <t>251U0305</t>
  </si>
  <si>
    <t>Gatica Antele Dario</t>
  </si>
  <si>
    <t>251U0308</t>
  </si>
  <si>
    <t>Herrera Galindo Gema</t>
  </si>
  <si>
    <t>251U0309</t>
  </si>
  <si>
    <t>Jarquin Escobar Marco Antonio</t>
  </si>
  <si>
    <t>251U0313</t>
  </si>
  <si>
    <t>López Ambrosio Bitia Belen</t>
  </si>
  <si>
    <t>251U0315</t>
  </si>
  <si>
    <t>Luna Sahagun Valentina</t>
  </si>
  <si>
    <t>Marcial Ambros Maireth</t>
  </si>
  <si>
    <t>251U0317</t>
  </si>
  <si>
    <t>Martínez Pacheco Sergio Gabriel</t>
  </si>
  <si>
    <t>251U0318</t>
  </si>
  <si>
    <t>Melchi Muñoz Fatima</t>
  </si>
  <si>
    <t>251U0320</t>
  </si>
  <si>
    <t>Morales Pot Ezamir</t>
  </si>
  <si>
    <t>251U0321</t>
  </si>
  <si>
    <t>Pérez San Juan Nestor Andryck</t>
  </si>
  <si>
    <t>251U0323</t>
  </si>
  <si>
    <t>Pitalua Mendoza Natali Jissel</t>
  </si>
  <si>
    <t>251U0325</t>
  </si>
  <si>
    <t>Quino Hernández Deylly Alejandra</t>
  </si>
  <si>
    <t>251U0327</t>
  </si>
  <si>
    <t>Rodríguez Cortes Karen Yuleana</t>
  </si>
  <si>
    <t>251U0326</t>
  </si>
  <si>
    <t>Rodríguez Reyes Fatima Dannaly</t>
  </si>
  <si>
    <t>251U0328</t>
  </si>
  <si>
    <t>Santiago Valentin Fabricio Gamaliel</t>
  </si>
  <si>
    <t>251U0603</t>
  </si>
  <si>
    <t>Tejedor Anotta Azul Elena</t>
  </si>
  <si>
    <t>251U0334</t>
  </si>
  <si>
    <t>Xolo Toto Esmeralda</t>
  </si>
  <si>
    <t>231U0666</t>
  </si>
  <si>
    <t>Zarco Tenorio Willians</t>
  </si>
  <si>
    <t>241U0266</t>
  </si>
  <si>
    <t>Aguirre Cadena Sergio Ángel</t>
  </si>
  <si>
    <t>241U0267</t>
  </si>
  <si>
    <t>Ambros Ixtepan Floricela</t>
  </si>
  <si>
    <t>241U0269</t>
  </si>
  <si>
    <t>Anota Seba Felipe Jesús Abraham</t>
  </si>
  <si>
    <t>241U0270</t>
  </si>
  <si>
    <t>Arres Morales Joana</t>
  </si>
  <si>
    <t>241U0271</t>
  </si>
  <si>
    <t>Barrios Chapol José Antonio</t>
  </si>
  <si>
    <t>241U0275</t>
  </si>
  <si>
    <t>Cano Chavarria Odalis</t>
  </si>
  <si>
    <t>241U0276</t>
  </si>
  <si>
    <t>Cansino Belli Jonathan</t>
  </si>
  <si>
    <t>241U0278</t>
  </si>
  <si>
    <t>Chiguil Machucho Ramiro Alessandro</t>
  </si>
  <si>
    <t>241U0282</t>
  </si>
  <si>
    <t>Cruz Tepach Jorge Abraham</t>
  </si>
  <si>
    <t>241U0283</t>
  </si>
  <si>
    <t>Escribano Polito Norma del Carmen</t>
  </si>
  <si>
    <t>241U0285</t>
  </si>
  <si>
    <t xml:space="preserve">Fernández Victorio Melissa </t>
  </si>
  <si>
    <t>241U0286</t>
  </si>
  <si>
    <t>Ferrao Sosa Carla María</t>
  </si>
  <si>
    <t>241U0288</t>
  </si>
  <si>
    <t>241U0579</t>
  </si>
  <si>
    <t>González Cruz Johny</t>
  </si>
  <si>
    <t>241U0290</t>
  </si>
  <si>
    <t>Gutiérrez Melo Luis</t>
  </si>
  <si>
    <t>241U0292</t>
  </si>
  <si>
    <t>Hernández Antemate Julissa del Carmen</t>
  </si>
  <si>
    <t>221U0852</t>
  </si>
  <si>
    <t>Hernández Burgo Jorge</t>
  </si>
  <si>
    <t>241U0294</t>
  </si>
  <si>
    <t>Hernández Leal Juan Oscar</t>
  </si>
  <si>
    <t>241U0293</t>
  </si>
  <si>
    <t>Hernández Toto Luis Ángel</t>
  </si>
  <si>
    <t>241U0300</t>
  </si>
  <si>
    <t>241U0302</t>
  </si>
  <si>
    <t>Martínez Nepomuceno Lindsay Johanna</t>
  </si>
  <si>
    <t>241U0303</t>
  </si>
  <si>
    <t>Maxzo Chavez Deyvy Efrain</t>
  </si>
  <si>
    <t>241U0307</t>
  </si>
  <si>
    <t>Morales Campos Pedro Gerardo</t>
  </si>
  <si>
    <t>241U0308</t>
  </si>
  <si>
    <t>Ortíz Pelayo Daniela Belem</t>
  </si>
  <si>
    <t>241U0309</t>
  </si>
  <si>
    <r>
      <t xml:space="preserve">Paxtian Capi </t>
    </r>
    <r>
      <rPr>
        <sz val="10"/>
        <color theme="1"/>
        <rFont val="Calibri (Cuerpo)"/>
      </rPr>
      <t>Milagros</t>
    </r>
    <r>
      <rPr>
        <sz val="10"/>
        <color theme="1"/>
        <rFont val="Calibri"/>
        <family val="2"/>
        <scheme val="minor"/>
      </rPr>
      <t xml:space="preserve"> Yamilet</t>
    </r>
  </si>
  <si>
    <t>241U0313</t>
  </si>
  <si>
    <t>Pucheta Rosas Yusleisi</t>
  </si>
  <si>
    <t>241U0317</t>
  </si>
  <si>
    <t>Rojas Chigo Susana Yamilet</t>
  </si>
  <si>
    <t>241U0319</t>
  </si>
  <si>
    <t>241U0321</t>
  </si>
  <si>
    <t>Tenorio Márquez Brandom</t>
  </si>
  <si>
    <t>241U0322</t>
  </si>
  <si>
    <t>Torres Vivero Litzi Mariel</t>
  </si>
  <si>
    <t>Seba Moran Kevin Marcelo</t>
  </si>
  <si>
    <t>Triche Hipólito Joselin del Carmen</t>
  </si>
  <si>
    <t>Martinez Pascual Kristen Rubi</t>
  </si>
  <si>
    <t>Campos Alvarez Ana Lizbeth</t>
  </si>
  <si>
    <t>251U022</t>
  </si>
  <si>
    <t>Fundamentos de Investigación</t>
  </si>
  <si>
    <t>107-A</t>
  </si>
  <si>
    <t>Agosto - Diciembre 2025</t>
  </si>
  <si>
    <t>Finanzas en las Organizaciones</t>
  </si>
  <si>
    <t>507-B</t>
  </si>
  <si>
    <t>Costos Empresariales</t>
  </si>
  <si>
    <t>Taller de Investigación I</t>
  </si>
  <si>
    <t>307-B</t>
  </si>
  <si>
    <t>507-A</t>
  </si>
  <si>
    <t>Fonseca Andrade Zuri Araceli</t>
  </si>
  <si>
    <t xml:space="preserve">Marthen Game Alicia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</si>
</sst>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 (Cuerpo)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0" borderId="2" xfId="0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/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0" xfId="0" applyFont="1" applyFill="1"/>
    <xf numFmtId="0" fontId="0" fillId="0" borderId="0" xfId="0" applyFill="1"/>
    <xf numFmtId="0" fontId="0" fillId="0" borderId="0" xfId="0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Fill="1" applyBorder="1"/>
    <xf numFmtId="0" fontId="7" fillId="2" borderId="2" xfId="0" applyFont="1" applyFill="1" applyBorder="1"/>
    <xf numFmtId="0" fontId="4" fillId="0" borderId="2" xfId="0" applyFont="1" applyFill="1" applyBorder="1"/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1" fontId="7" fillId="2" borderId="2" xfId="0" applyNumberFormat="1" applyFont="1" applyFill="1" applyBorder="1"/>
    <xf numFmtId="0" fontId="0" fillId="0" borderId="0" xfId="0" applyFont="1" applyAlignment="1">
      <alignment horizontal="center"/>
    </xf>
    <xf numFmtId="1" fontId="4" fillId="2" borderId="2" xfId="0" applyNumberFormat="1" applyFont="1" applyFill="1" applyBorder="1"/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/>
    <xf numFmtId="0" fontId="4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4" fillId="0" borderId="5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90D53-DFE9-8F4A-B70C-9F4836C398B1}">
  <dimension ref="B2:R62"/>
  <sheetViews>
    <sheetView tabSelected="1" zoomScale="80" zoomScaleNormal="80" workbookViewId="0">
      <selection activeCell="Q9" sqref="Q9"/>
    </sheetView>
  </sheetViews>
  <sheetFormatPr baseColWidth="10" defaultRowHeight="15" x14ac:dyDescent="0.2"/>
  <cols>
    <col min="1" max="1" width="1.33203125" customWidth="1"/>
    <col min="2" max="2" width="4" customWidth="1"/>
    <col min="3" max="3" width="9.1640625" customWidth="1"/>
    <col min="4" max="7" width="7.6640625" customWidth="1"/>
    <col min="8" max="8" width="3.5" customWidth="1"/>
    <col min="9" max="9" width="6.33203125" customWidth="1"/>
    <col min="10" max="10" width="5.5" customWidth="1"/>
    <col min="11" max="11" width="6" customWidth="1"/>
    <col min="12" max="12" width="5.1640625" customWidth="1"/>
    <col min="13" max="13" width="5.83203125" customWidth="1"/>
    <col min="14" max="15" width="4.33203125" customWidth="1"/>
    <col min="16" max="16" width="4.5" customWidth="1"/>
    <col min="17" max="17" width="6.5" customWidth="1"/>
    <col min="18" max="19" width="5.6640625" customWidth="1"/>
  </cols>
  <sheetData>
    <row r="2" spans="2:18" ht="16" x14ac:dyDescent="0.2">
      <c r="B2" s="72" t="s">
        <v>9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2"/>
      <c r="R2" s="2"/>
    </row>
    <row r="3" spans="2:18" x14ac:dyDescent="0.2">
      <c r="C3" s="73" t="s">
        <v>8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38"/>
      <c r="R3" s="38"/>
    </row>
    <row r="4" spans="2:18" x14ac:dyDescent="0.2">
      <c r="C4" t="s">
        <v>0</v>
      </c>
      <c r="D4" s="74" t="s">
        <v>275</v>
      </c>
      <c r="E4" s="74"/>
      <c r="F4" s="74"/>
      <c r="G4" s="74"/>
      <c r="I4" t="s">
        <v>1</v>
      </c>
      <c r="J4" s="75" t="s">
        <v>276</v>
      </c>
      <c r="K4" s="75"/>
      <c r="M4" t="s">
        <v>2</v>
      </c>
      <c r="N4" s="76">
        <v>45952</v>
      </c>
      <c r="O4" s="76"/>
    </row>
    <row r="5" spans="2:18" ht="6.75" customHeight="1" x14ac:dyDescent="0.2">
      <c r="D5" s="6"/>
      <c r="E5" s="6"/>
      <c r="F5" s="6"/>
      <c r="G5" s="6"/>
    </row>
    <row r="6" spans="2:18" x14ac:dyDescent="0.2">
      <c r="C6" t="s">
        <v>3</v>
      </c>
      <c r="D6" s="77" t="s">
        <v>277</v>
      </c>
      <c r="E6" s="77"/>
      <c r="F6" s="77"/>
      <c r="G6" s="77"/>
      <c r="I6" s="78" t="s">
        <v>22</v>
      </c>
      <c r="J6" s="78"/>
      <c r="K6" s="79" t="s">
        <v>24</v>
      </c>
      <c r="L6" s="79"/>
      <c r="M6" s="79"/>
      <c r="N6" s="79"/>
      <c r="O6" s="79"/>
      <c r="P6" s="79"/>
    </row>
    <row r="7" spans="2:18" ht="11.25" customHeight="1" x14ac:dyDescent="0.2"/>
    <row r="8" spans="2:18" x14ac:dyDescent="0.2">
      <c r="B8" s="3" t="s">
        <v>4</v>
      </c>
      <c r="C8" s="3" t="s">
        <v>6</v>
      </c>
      <c r="D8" s="80" t="s">
        <v>5</v>
      </c>
      <c r="E8" s="80"/>
      <c r="F8" s="80"/>
      <c r="G8" s="80"/>
      <c r="H8" s="80"/>
      <c r="I8" s="80"/>
      <c r="J8" s="39" t="s">
        <v>7</v>
      </c>
      <c r="K8" s="39" t="s">
        <v>10</v>
      </c>
      <c r="L8" s="39" t="s">
        <v>11</v>
      </c>
      <c r="M8" s="39" t="s">
        <v>12</v>
      </c>
      <c r="N8" s="39" t="s">
        <v>13</v>
      </c>
      <c r="O8" s="39" t="s">
        <v>14</v>
      </c>
      <c r="P8" s="39" t="s">
        <v>15</v>
      </c>
      <c r="Q8" s="12" t="s">
        <v>23</v>
      </c>
    </row>
    <row r="9" spans="2:18" x14ac:dyDescent="0.2">
      <c r="B9" s="36">
        <v>1</v>
      </c>
      <c r="C9" s="43" t="s">
        <v>139</v>
      </c>
      <c r="D9" s="69" t="s">
        <v>140</v>
      </c>
      <c r="E9" s="70"/>
      <c r="F9" s="70"/>
      <c r="G9" s="70"/>
      <c r="H9" s="70"/>
      <c r="I9" s="71"/>
      <c r="J9" s="50">
        <v>100</v>
      </c>
      <c r="K9" s="54">
        <f>25+50</f>
        <v>75</v>
      </c>
      <c r="L9" s="39">
        <v>0</v>
      </c>
      <c r="M9" s="39">
        <v>0</v>
      </c>
      <c r="N9" s="39"/>
      <c r="O9" s="39"/>
      <c r="P9" s="39"/>
      <c r="Q9" s="55">
        <f>+(J9+K9)/2</f>
        <v>87.5</v>
      </c>
    </row>
    <row r="10" spans="2:18" x14ac:dyDescent="0.2">
      <c r="B10" s="36">
        <f>B9+1</f>
        <v>2</v>
      </c>
      <c r="C10" s="43" t="s">
        <v>141</v>
      </c>
      <c r="D10" s="69" t="s">
        <v>142</v>
      </c>
      <c r="E10" s="70"/>
      <c r="F10" s="70"/>
      <c r="G10" s="70"/>
      <c r="H10" s="70"/>
      <c r="I10" s="71"/>
      <c r="J10" s="50">
        <v>100</v>
      </c>
      <c r="K10" s="54">
        <v>0</v>
      </c>
      <c r="L10" s="39">
        <v>0</v>
      </c>
      <c r="M10" s="39">
        <v>0</v>
      </c>
      <c r="N10" s="39"/>
      <c r="O10" s="39"/>
      <c r="P10" s="39"/>
      <c r="Q10" s="55">
        <f t="shared" ref="Q10:Q46" si="0">+(J10+K10)/2</f>
        <v>50</v>
      </c>
    </row>
    <row r="11" spans="2:18" x14ac:dyDescent="0.2">
      <c r="B11" s="36">
        <f>B10+1</f>
        <v>3</v>
      </c>
      <c r="C11" s="43" t="s">
        <v>274</v>
      </c>
      <c r="D11" s="69" t="s">
        <v>143</v>
      </c>
      <c r="E11" s="70"/>
      <c r="F11" s="70"/>
      <c r="G11" s="70"/>
      <c r="H11" s="70"/>
      <c r="I11" s="71"/>
      <c r="J11" s="50">
        <v>100</v>
      </c>
      <c r="K11" s="54">
        <v>85</v>
      </c>
      <c r="L11" s="39">
        <v>0</v>
      </c>
      <c r="M11" s="39">
        <v>0</v>
      </c>
      <c r="N11" s="39"/>
      <c r="O11" s="39"/>
      <c r="P11" s="39"/>
      <c r="Q11" s="55">
        <f t="shared" si="0"/>
        <v>92.5</v>
      </c>
    </row>
    <row r="12" spans="2:18" x14ac:dyDescent="0.2">
      <c r="B12" s="36">
        <f t="shared" ref="B12:B53" si="1">B11+1</f>
        <v>4</v>
      </c>
      <c r="C12" s="43" t="s">
        <v>144</v>
      </c>
      <c r="D12" s="69" t="s">
        <v>145</v>
      </c>
      <c r="E12" s="70"/>
      <c r="F12" s="70"/>
      <c r="G12" s="70"/>
      <c r="H12" s="70"/>
      <c r="I12" s="71"/>
      <c r="J12" s="50">
        <v>100</v>
      </c>
      <c r="K12" s="54">
        <f>50+50</f>
        <v>100</v>
      </c>
      <c r="L12" s="39">
        <v>0</v>
      </c>
      <c r="M12" s="39">
        <v>0</v>
      </c>
      <c r="N12" s="39"/>
      <c r="O12" s="39"/>
      <c r="P12" s="39"/>
      <c r="Q12" s="55">
        <f t="shared" si="0"/>
        <v>100</v>
      </c>
    </row>
    <row r="13" spans="2:18" x14ac:dyDescent="0.2">
      <c r="B13" s="36">
        <f t="shared" si="1"/>
        <v>5</v>
      </c>
      <c r="C13" s="43" t="s">
        <v>146</v>
      </c>
      <c r="D13" s="69" t="s">
        <v>147</v>
      </c>
      <c r="E13" s="70"/>
      <c r="F13" s="70"/>
      <c r="G13" s="70"/>
      <c r="H13" s="70"/>
      <c r="I13" s="71"/>
      <c r="J13" s="50">
        <v>100</v>
      </c>
      <c r="K13" s="54">
        <f>50+50</f>
        <v>100</v>
      </c>
      <c r="L13" s="39">
        <v>0</v>
      </c>
      <c r="M13" s="39">
        <v>0</v>
      </c>
      <c r="N13" s="39"/>
      <c r="O13" s="39"/>
      <c r="P13" s="39"/>
      <c r="Q13" s="55">
        <f t="shared" si="0"/>
        <v>100</v>
      </c>
    </row>
    <row r="14" spans="2:18" x14ac:dyDescent="0.2">
      <c r="B14" s="36">
        <f t="shared" si="1"/>
        <v>6</v>
      </c>
      <c r="C14" s="43" t="s">
        <v>148</v>
      </c>
      <c r="D14" s="69" t="s">
        <v>149</v>
      </c>
      <c r="E14" s="70"/>
      <c r="F14" s="70"/>
      <c r="G14" s="70"/>
      <c r="H14" s="70"/>
      <c r="I14" s="71"/>
      <c r="J14" s="50">
        <v>100</v>
      </c>
      <c r="K14" s="54">
        <f t="shared" ref="K14:K16" si="2">50+50</f>
        <v>100</v>
      </c>
      <c r="L14" s="39">
        <v>0</v>
      </c>
      <c r="M14" s="39">
        <v>0</v>
      </c>
      <c r="N14" s="39"/>
      <c r="O14" s="39"/>
      <c r="P14" s="39"/>
      <c r="Q14" s="55">
        <f t="shared" si="0"/>
        <v>100</v>
      </c>
    </row>
    <row r="15" spans="2:18" x14ac:dyDescent="0.2">
      <c r="B15" s="36">
        <f t="shared" si="1"/>
        <v>7</v>
      </c>
      <c r="C15" s="43" t="s">
        <v>150</v>
      </c>
      <c r="D15" s="69" t="s">
        <v>151</v>
      </c>
      <c r="E15" s="70"/>
      <c r="F15" s="70"/>
      <c r="G15" s="70"/>
      <c r="H15" s="70"/>
      <c r="I15" s="71"/>
      <c r="J15" s="50">
        <v>100</v>
      </c>
      <c r="K15" s="54">
        <f t="shared" si="2"/>
        <v>100</v>
      </c>
      <c r="L15" s="39">
        <v>0</v>
      </c>
      <c r="M15" s="39">
        <v>0</v>
      </c>
      <c r="N15" s="39"/>
      <c r="O15" s="39"/>
      <c r="P15" s="39"/>
      <c r="Q15" s="55">
        <f t="shared" si="0"/>
        <v>100</v>
      </c>
    </row>
    <row r="16" spans="2:18" x14ac:dyDescent="0.2">
      <c r="B16" s="36">
        <f t="shared" si="1"/>
        <v>8</v>
      </c>
      <c r="C16" s="43" t="s">
        <v>152</v>
      </c>
      <c r="D16" s="69" t="s">
        <v>153</v>
      </c>
      <c r="E16" s="70"/>
      <c r="F16" s="70"/>
      <c r="G16" s="70"/>
      <c r="H16" s="70"/>
      <c r="I16" s="71"/>
      <c r="J16" s="50">
        <v>100</v>
      </c>
      <c r="K16" s="54">
        <f t="shared" si="2"/>
        <v>100</v>
      </c>
      <c r="L16" s="39">
        <v>0</v>
      </c>
      <c r="M16" s="39">
        <v>0</v>
      </c>
      <c r="N16" s="39"/>
      <c r="O16" s="39"/>
      <c r="P16" s="39"/>
      <c r="Q16" s="55">
        <f t="shared" si="0"/>
        <v>100</v>
      </c>
    </row>
    <row r="17" spans="2:17" x14ac:dyDescent="0.2">
      <c r="B17" s="36">
        <f t="shared" si="1"/>
        <v>9</v>
      </c>
      <c r="C17" s="43" t="s">
        <v>154</v>
      </c>
      <c r="D17" s="69" t="s">
        <v>155</v>
      </c>
      <c r="E17" s="70"/>
      <c r="F17" s="70"/>
      <c r="G17" s="70"/>
      <c r="H17" s="70"/>
      <c r="I17" s="71"/>
      <c r="J17" s="50">
        <v>80</v>
      </c>
      <c r="K17" s="54">
        <v>100</v>
      </c>
      <c r="L17" s="39">
        <v>0</v>
      </c>
      <c r="M17" s="39">
        <v>0</v>
      </c>
      <c r="N17" s="39"/>
      <c r="O17" s="39"/>
      <c r="P17" s="39"/>
      <c r="Q17" s="55">
        <f t="shared" si="0"/>
        <v>90</v>
      </c>
    </row>
    <row r="18" spans="2:17" x14ac:dyDescent="0.2">
      <c r="B18" s="36">
        <f t="shared" si="1"/>
        <v>10</v>
      </c>
      <c r="C18" s="43" t="s">
        <v>156</v>
      </c>
      <c r="D18" s="69" t="s">
        <v>157</v>
      </c>
      <c r="E18" s="70"/>
      <c r="F18" s="70"/>
      <c r="G18" s="70"/>
      <c r="H18" s="70"/>
      <c r="I18" s="71"/>
      <c r="J18" s="50">
        <v>100</v>
      </c>
      <c r="K18" s="54">
        <f>50+50</f>
        <v>100</v>
      </c>
      <c r="L18" s="39">
        <v>0</v>
      </c>
      <c r="M18" s="39">
        <v>0</v>
      </c>
      <c r="N18" s="39"/>
      <c r="O18" s="39"/>
      <c r="P18" s="39"/>
      <c r="Q18" s="55">
        <f t="shared" si="0"/>
        <v>100</v>
      </c>
    </row>
    <row r="19" spans="2:17" x14ac:dyDescent="0.2">
      <c r="B19" s="36">
        <f t="shared" si="1"/>
        <v>11</v>
      </c>
      <c r="C19" s="43" t="s">
        <v>158</v>
      </c>
      <c r="D19" s="69" t="s">
        <v>159</v>
      </c>
      <c r="E19" s="70"/>
      <c r="F19" s="70"/>
      <c r="G19" s="70"/>
      <c r="H19" s="70"/>
      <c r="I19" s="71"/>
      <c r="J19" s="50">
        <v>100</v>
      </c>
      <c r="K19" s="54">
        <v>90</v>
      </c>
      <c r="L19" s="39">
        <v>0</v>
      </c>
      <c r="M19" s="39">
        <v>0</v>
      </c>
      <c r="N19" s="39"/>
      <c r="O19" s="39"/>
      <c r="P19" s="39"/>
      <c r="Q19" s="55">
        <f t="shared" si="0"/>
        <v>95</v>
      </c>
    </row>
    <row r="20" spans="2:17" x14ac:dyDescent="0.2">
      <c r="B20" s="36">
        <f t="shared" si="1"/>
        <v>12</v>
      </c>
      <c r="C20" s="43" t="s">
        <v>160</v>
      </c>
      <c r="D20" s="69" t="s">
        <v>161</v>
      </c>
      <c r="E20" s="70"/>
      <c r="F20" s="70"/>
      <c r="G20" s="70"/>
      <c r="H20" s="70"/>
      <c r="I20" s="71"/>
      <c r="J20" s="50">
        <v>100</v>
      </c>
      <c r="K20" s="54">
        <f t="shared" ref="K20:K24" si="3">50+50</f>
        <v>100</v>
      </c>
      <c r="L20" s="39">
        <v>0</v>
      </c>
      <c r="M20" s="39">
        <v>0</v>
      </c>
      <c r="N20" s="39"/>
      <c r="O20" s="39"/>
      <c r="P20" s="39"/>
      <c r="Q20" s="55">
        <f t="shared" si="0"/>
        <v>100</v>
      </c>
    </row>
    <row r="21" spans="2:17" x14ac:dyDescent="0.2">
      <c r="B21" s="36">
        <f t="shared" si="1"/>
        <v>13</v>
      </c>
      <c r="C21" s="43" t="s">
        <v>162</v>
      </c>
      <c r="D21" s="69" t="s">
        <v>163</v>
      </c>
      <c r="E21" s="70"/>
      <c r="F21" s="70"/>
      <c r="G21" s="70"/>
      <c r="H21" s="70"/>
      <c r="I21" s="71"/>
      <c r="J21" s="50">
        <v>100</v>
      </c>
      <c r="K21" s="54">
        <f t="shared" si="3"/>
        <v>100</v>
      </c>
      <c r="L21" s="39">
        <v>0</v>
      </c>
      <c r="M21" s="39">
        <v>0</v>
      </c>
      <c r="N21" s="39"/>
      <c r="O21" s="39"/>
      <c r="P21" s="39"/>
      <c r="Q21" s="55">
        <f t="shared" si="0"/>
        <v>100</v>
      </c>
    </row>
    <row r="22" spans="2:17" x14ac:dyDescent="0.2">
      <c r="B22" s="36">
        <f t="shared" si="1"/>
        <v>14</v>
      </c>
      <c r="C22" s="43" t="s">
        <v>164</v>
      </c>
      <c r="D22" s="69" t="s">
        <v>165</v>
      </c>
      <c r="E22" s="70"/>
      <c r="F22" s="70"/>
      <c r="G22" s="70"/>
      <c r="H22" s="70"/>
      <c r="I22" s="71"/>
      <c r="J22" s="50">
        <v>100</v>
      </c>
      <c r="K22" s="54">
        <f t="shared" si="3"/>
        <v>100</v>
      </c>
      <c r="L22" s="39">
        <v>0</v>
      </c>
      <c r="M22" s="39">
        <v>0</v>
      </c>
      <c r="N22" s="39"/>
      <c r="O22" s="39"/>
      <c r="P22" s="39"/>
      <c r="Q22" s="55">
        <f t="shared" si="0"/>
        <v>100</v>
      </c>
    </row>
    <row r="23" spans="2:17" x14ac:dyDescent="0.2">
      <c r="B23" s="36">
        <f t="shared" si="1"/>
        <v>15</v>
      </c>
      <c r="C23" s="43" t="s">
        <v>166</v>
      </c>
      <c r="D23" s="69" t="s">
        <v>167</v>
      </c>
      <c r="E23" s="70"/>
      <c r="F23" s="70"/>
      <c r="G23" s="70"/>
      <c r="H23" s="70"/>
      <c r="I23" s="71"/>
      <c r="J23" s="50">
        <v>100</v>
      </c>
      <c r="K23" s="54">
        <f t="shared" si="3"/>
        <v>100</v>
      </c>
      <c r="L23" s="39">
        <v>0</v>
      </c>
      <c r="M23" s="39">
        <v>0</v>
      </c>
      <c r="N23" s="39"/>
      <c r="O23" s="39"/>
      <c r="P23" s="39"/>
      <c r="Q23" s="55">
        <f t="shared" si="0"/>
        <v>100</v>
      </c>
    </row>
    <row r="24" spans="2:17" x14ac:dyDescent="0.2">
      <c r="B24" s="36">
        <f t="shared" si="1"/>
        <v>16</v>
      </c>
      <c r="C24" s="43" t="s">
        <v>168</v>
      </c>
      <c r="D24" s="69" t="s">
        <v>169</v>
      </c>
      <c r="E24" s="70"/>
      <c r="F24" s="70"/>
      <c r="G24" s="70"/>
      <c r="H24" s="70"/>
      <c r="I24" s="71"/>
      <c r="J24" s="50">
        <v>100</v>
      </c>
      <c r="K24" s="54">
        <f t="shared" si="3"/>
        <v>100</v>
      </c>
      <c r="L24" s="39">
        <v>0</v>
      </c>
      <c r="M24" s="39">
        <v>0</v>
      </c>
      <c r="N24" s="39"/>
      <c r="O24" s="39"/>
      <c r="P24" s="39"/>
      <c r="Q24" s="55">
        <f t="shared" si="0"/>
        <v>100</v>
      </c>
    </row>
    <row r="25" spans="2:17" x14ac:dyDescent="0.2">
      <c r="B25" s="36">
        <f t="shared" si="1"/>
        <v>17</v>
      </c>
      <c r="C25" s="43" t="s">
        <v>170</v>
      </c>
      <c r="D25" s="69" t="s">
        <v>171</v>
      </c>
      <c r="E25" s="70"/>
      <c r="F25" s="70"/>
      <c r="G25" s="70"/>
      <c r="H25" s="70"/>
      <c r="I25" s="71"/>
      <c r="J25" s="50">
        <v>100</v>
      </c>
      <c r="K25" s="54">
        <v>90</v>
      </c>
      <c r="L25" s="39">
        <v>0</v>
      </c>
      <c r="M25" s="39">
        <v>0</v>
      </c>
      <c r="N25" s="39"/>
      <c r="O25" s="39"/>
      <c r="P25" s="39"/>
      <c r="Q25" s="55">
        <f t="shared" si="0"/>
        <v>95</v>
      </c>
    </row>
    <row r="26" spans="2:17" x14ac:dyDescent="0.2">
      <c r="B26" s="36">
        <f t="shared" si="1"/>
        <v>18</v>
      </c>
      <c r="C26" s="43" t="s">
        <v>172</v>
      </c>
      <c r="D26" s="69" t="s">
        <v>173</v>
      </c>
      <c r="E26" s="70"/>
      <c r="F26" s="70"/>
      <c r="G26" s="70"/>
      <c r="H26" s="70"/>
      <c r="I26" s="71"/>
      <c r="J26" s="50">
        <v>100</v>
      </c>
      <c r="K26" s="54">
        <f>25+50</f>
        <v>75</v>
      </c>
      <c r="L26" s="39">
        <v>0</v>
      </c>
      <c r="M26" s="39">
        <v>0</v>
      </c>
      <c r="N26" s="39"/>
      <c r="O26" s="39"/>
      <c r="P26" s="39"/>
      <c r="Q26" s="55">
        <f t="shared" si="0"/>
        <v>87.5</v>
      </c>
    </row>
    <row r="27" spans="2:17" x14ac:dyDescent="0.2">
      <c r="B27" s="36">
        <f t="shared" si="1"/>
        <v>19</v>
      </c>
      <c r="C27" s="43" t="s">
        <v>174</v>
      </c>
      <c r="D27" s="69" t="s">
        <v>175</v>
      </c>
      <c r="E27" s="70"/>
      <c r="F27" s="70"/>
      <c r="G27" s="70"/>
      <c r="H27" s="70"/>
      <c r="I27" s="71"/>
      <c r="J27" s="50">
        <v>90</v>
      </c>
      <c r="K27" s="54">
        <f>50+50</f>
        <v>100</v>
      </c>
      <c r="L27" s="39">
        <v>0</v>
      </c>
      <c r="M27" s="39">
        <v>0</v>
      </c>
      <c r="N27" s="39"/>
      <c r="O27" s="39"/>
      <c r="P27" s="39"/>
      <c r="Q27" s="55">
        <f t="shared" si="0"/>
        <v>95</v>
      </c>
    </row>
    <row r="28" spans="2:17" x14ac:dyDescent="0.2">
      <c r="B28" s="36">
        <f t="shared" si="1"/>
        <v>20</v>
      </c>
      <c r="C28" s="43" t="s">
        <v>176</v>
      </c>
      <c r="D28" s="69" t="s">
        <v>177</v>
      </c>
      <c r="E28" s="70"/>
      <c r="F28" s="70"/>
      <c r="G28" s="70"/>
      <c r="H28" s="70"/>
      <c r="I28" s="71"/>
      <c r="J28" s="50">
        <v>90</v>
      </c>
      <c r="K28" s="54">
        <v>0</v>
      </c>
      <c r="L28" s="39">
        <v>0</v>
      </c>
      <c r="M28" s="39">
        <v>0</v>
      </c>
      <c r="N28" s="39"/>
      <c r="O28" s="39"/>
      <c r="P28" s="39"/>
      <c r="Q28" s="55">
        <f t="shared" si="0"/>
        <v>45</v>
      </c>
    </row>
    <row r="29" spans="2:17" x14ac:dyDescent="0.2">
      <c r="B29" s="36">
        <f t="shared" si="1"/>
        <v>21</v>
      </c>
      <c r="C29" s="43" t="s">
        <v>178</v>
      </c>
      <c r="D29" s="69" t="s">
        <v>179</v>
      </c>
      <c r="E29" s="70"/>
      <c r="F29" s="70"/>
      <c r="G29" s="70"/>
      <c r="H29" s="70"/>
      <c r="I29" s="71"/>
      <c r="J29" s="50">
        <v>100</v>
      </c>
      <c r="K29" s="54">
        <f t="shared" ref="K29:K31" si="4">50+50</f>
        <v>100</v>
      </c>
      <c r="L29" s="39">
        <v>0</v>
      </c>
      <c r="M29" s="39">
        <v>0</v>
      </c>
      <c r="N29" s="39"/>
      <c r="O29" s="39"/>
      <c r="P29" s="39"/>
      <c r="Q29" s="55">
        <f t="shared" si="0"/>
        <v>100</v>
      </c>
    </row>
    <row r="30" spans="2:17" x14ac:dyDescent="0.2">
      <c r="B30" s="36">
        <f t="shared" si="1"/>
        <v>22</v>
      </c>
      <c r="C30" s="43" t="s">
        <v>180</v>
      </c>
      <c r="D30" s="69" t="s">
        <v>181</v>
      </c>
      <c r="E30" s="70"/>
      <c r="F30" s="70"/>
      <c r="G30" s="70"/>
      <c r="H30" s="70"/>
      <c r="I30" s="71"/>
      <c r="J30" s="50">
        <v>100</v>
      </c>
      <c r="K30" s="54">
        <f t="shared" si="4"/>
        <v>100</v>
      </c>
      <c r="L30" s="42">
        <v>0</v>
      </c>
      <c r="M30" s="42">
        <v>0</v>
      </c>
      <c r="N30" s="39"/>
      <c r="O30" s="39"/>
      <c r="P30" s="39"/>
      <c r="Q30" s="55">
        <f t="shared" si="0"/>
        <v>100</v>
      </c>
    </row>
    <row r="31" spans="2:17" x14ac:dyDescent="0.2">
      <c r="B31" s="36">
        <f t="shared" si="1"/>
        <v>23</v>
      </c>
      <c r="C31" s="43" t="s">
        <v>182</v>
      </c>
      <c r="D31" s="69" t="s">
        <v>183</v>
      </c>
      <c r="E31" s="70"/>
      <c r="F31" s="70"/>
      <c r="G31" s="70"/>
      <c r="H31" s="70"/>
      <c r="I31" s="71"/>
      <c r="J31" s="50">
        <v>100</v>
      </c>
      <c r="K31" s="54">
        <f t="shared" si="4"/>
        <v>100</v>
      </c>
      <c r="L31" s="42">
        <v>0</v>
      </c>
      <c r="M31" s="42">
        <v>0</v>
      </c>
      <c r="N31" s="39"/>
      <c r="O31" s="39"/>
      <c r="P31" s="39"/>
      <c r="Q31" s="55">
        <f t="shared" si="0"/>
        <v>100</v>
      </c>
    </row>
    <row r="32" spans="2:17" x14ac:dyDescent="0.2">
      <c r="B32" s="36">
        <f t="shared" si="1"/>
        <v>24</v>
      </c>
      <c r="C32" s="43" t="s">
        <v>184</v>
      </c>
      <c r="D32" s="69" t="s">
        <v>185</v>
      </c>
      <c r="E32" s="70"/>
      <c r="F32" s="70"/>
      <c r="G32" s="70"/>
      <c r="H32" s="70"/>
      <c r="I32" s="71"/>
      <c r="J32" s="50">
        <v>100</v>
      </c>
      <c r="K32" s="54">
        <f>25+45</f>
        <v>70</v>
      </c>
      <c r="L32" s="42">
        <v>0</v>
      </c>
      <c r="M32" s="42">
        <v>0</v>
      </c>
      <c r="N32" s="39"/>
      <c r="O32" s="39"/>
      <c r="P32" s="39"/>
      <c r="Q32" s="55">
        <f t="shared" si="0"/>
        <v>85</v>
      </c>
    </row>
    <row r="33" spans="2:17" x14ac:dyDescent="0.2">
      <c r="B33" s="36">
        <f t="shared" si="1"/>
        <v>25</v>
      </c>
      <c r="C33" s="43" t="s">
        <v>186</v>
      </c>
      <c r="D33" s="69" t="s">
        <v>187</v>
      </c>
      <c r="E33" s="70"/>
      <c r="F33" s="70"/>
      <c r="G33" s="70"/>
      <c r="H33" s="70"/>
      <c r="I33" s="71"/>
      <c r="J33" s="50">
        <v>100</v>
      </c>
      <c r="K33" s="54">
        <f t="shared" ref="K33:K35" si="5">50+50</f>
        <v>100</v>
      </c>
      <c r="L33" s="42">
        <v>0</v>
      </c>
      <c r="M33" s="42">
        <v>0</v>
      </c>
      <c r="N33" s="39"/>
      <c r="O33" s="39"/>
      <c r="P33" s="39"/>
      <c r="Q33" s="55">
        <f t="shared" si="0"/>
        <v>100</v>
      </c>
    </row>
    <row r="34" spans="2:17" x14ac:dyDescent="0.2">
      <c r="B34" s="36">
        <f t="shared" si="1"/>
        <v>26</v>
      </c>
      <c r="C34" s="43" t="s">
        <v>209</v>
      </c>
      <c r="D34" s="69" t="s">
        <v>188</v>
      </c>
      <c r="E34" s="70"/>
      <c r="F34" s="70"/>
      <c r="G34" s="70"/>
      <c r="H34" s="70"/>
      <c r="I34" s="71"/>
      <c r="J34" s="50">
        <v>100</v>
      </c>
      <c r="K34" s="54">
        <f t="shared" si="5"/>
        <v>100</v>
      </c>
      <c r="L34" s="42">
        <v>0</v>
      </c>
      <c r="M34" s="42">
        <v>0</v>
      </c>
      <c r="N34" s="39"/>
      <c r="O34" s="39"/>
      <c r="P34" s="39"/>
      <c r="Q34" s="55">
        <f t="shared" si="0"/>
        <v>100</v>
      </c>
    </row>
    <row r="35" spans="2:17" x14ac:dyDescent="0.2">
      <c r="B35" s="36">
        <f t="shared" si="1"/>
        <v>27</v>
      </c>
      <c r="C35" s="43" t="s">
        <v>189</v>
      </c>
      <c r="D35" s="69" t="s">
        <v>190</v>
      </c>
      <c r="E35" s="70"/>
      <c r="F35" s="70"/>
      <c r="G35" s="70"/>
      <c r="H35" s="70"/>
      <c r="I35" s="71"/>
      <c r="J35" s="50">
        <v>100</v>
      </c>
      <c r="K35" s="54">
        <f t="shared" si="5"/>
        <v>100</v>
      </c>
      <c r="L35" s="42">
        <v>0</v>
      </c>
      <c r="M35" s="42">
        <v>0</v>
      </c>
      <c r="N35" s="39"/>
      <c r="O35" s="39"/>
      <c r="P35" s="39"/>
      <c r="Q35" s="55">
        <f t="shared" si="0"/>
        <v>100</v>
      </c>
    </row>
    <row r="36" spans="2:17" x14ac:dyDescent="0.2">
      <c r="B36" s="36">
        <f t="shared" si="1"/>
        <v>28</v>
      </c>
      <c r="C36" s="43" t="s">
        <v>191</v>
      </c>
      <c r="D36" s="69" t="s">
        <v>192</v>
      </c>
      <c r="E36" s="70"/>
      <c r="F36" s="70"/>
      <c r="G36" s="70"/>
      <c r="H36" s="70"/>
      <c r="I36" s="71"/>
      <c r="J36" s="50">
        <v>80</v>
      </c>
      <c r="K36" s="54">
        <f>30+40</f>
        <v>70</v>
      </c>
      <c r="L36" s="42">
        <v>0</v>
      </c>
      <c r="M36" s="42">
        <v>0</v>
      </c>
      <c r="N36" s="39"/>
      <c r="O36" s="39"/>
      <c r="P36" s="39"/>
      <c r="Q36" s="55">
        <f t="shared" si="0"/>
        <v>75</v>
      </c>
    </row>
    <row r="37" spans="2:17" x14ac:dyDescent="0.2">
      <c r="B37" s="36">
        <f t="shared" si="1"/>
        <v>29</v>
      </c>
      <c r="C37" s="43" t="s">
        <v>193</v>
      </c>
      <c r="D37" s="69" t="s">
        <v>194</v>
      </c>
      <c r="E37" s="70"/>
      <c r="F37" s="70"/>
      <c r="G37" s="70"/>
      <c r="H37" s="70"/>
      <c r="I37" s="71"/>
      <c r="J37" s="50">
        <v>100</v>
      </c>
      <c r="K37" s="54">
        <f t="shared" ref="K37:K39" si="6">50+50</f>
        <v>100</v>
      </c>
      <c r="L37" s="42">
        <v>0</v>
      </c>
      <c r="M37" s="42">
        <v>0</v>
      </c>
      <c r="N37" s="39"/>
      <c r="O37" s="39"/>
      <c r="P37" s="39"/>
      <c r="Q37" s="55">
        <f t="shared" si="0"/>
        <v>100</v>
      </c>
    </row>
    <row r="38" spans="2:17" x14ac:dyDescent="0.2">
      <c r="B38" s="36">
        <f t="shared" si="1"/>
        <v>30</v>
      </c>
      <c r="C38" s="43" t="s">
        <v>195</v>
      </c>
      <c r="D38" s="69" t="s">
        <v>196</v>
      </c>
      <c r="E38" s="70"/>
      <c r="F38" s="70"/>
      <c r="G38" s="70"/>
      <c r="H38" s="70"/>
      <c r="I38" s="71"/>
      <c r="J38" s="50">
        <v>100</v>
      </c>
      <c r="K38" s="54">
        <f t="shared" si="6"/>
        <v>100</v>
      </c>
      <c r="L38" s="42">
        <v>0</v>
      </c>
      <c r="M38" s="42">
        <v>0</v>
      </c>
      <c r="N38" s="39"/>
      <c r="O38" s="39"/>
      <c r="P38" s="39"/>
      <c r="Q38" s="55">
        <f t="shared" si="0"/>
        <v>100</v>
      </c>
    </row>
    <row r="39" spans="2:17" x14ac:dyDescent="0.2">
      <c r="B39" s="36">
        <f t="shared" si="1"/>
        <v>31</v>
      </c>
      <c r="C39" s="43" t="s">
        <v>197</v>
      </c>
      <c r="D39" s="69" t="s">
        <v>198</v>
      </c>
      <c r="E39" s="70"/>
      <c r="F39" s="70"/>
      <c r="G39" s="70"/>
      <c r="H39" s="70"/>
      <c r="I39" s="71"/>
      <c r="J39" s="50">
        <v>100</v>
      </c>
      <c r="K39" s="54">
        <f t="shared" si="6"/>
        <v>100</v>
      </c>
      <c r="L39" s="42">
        <v>0</v>
      </c>
      <c r="M39" s="42">
        <v>0</v>
      </c>
      <c r="N39" s="39"/>
      <c r="O39" s="39"/>
      <c r="P39" s="39"/>
      <c r="Q39" s="55">
        <f t="shared" si="0"/>
        <v>100</v>
      </c>
    </row>
    <row r="40" spans="2:17" x14ac:dyDescent="0.2">
      <c r="B40" s="36">
        <f t="shared" si="1"/>
        <v>32</v>
      </c>
      <c r="C40" s="43" t="s">
        <v>199</v>
      </c>
      <c r="D40" s="69" t="s">
        <v>200</v>
      </c>
      <c r="E40" s="70"/>
      <c r="F40" s="70"/>
      <c r="G40" s="70"/>
      <c r="H40" s="70"/>
      <c r="I40" s="71"/>
      <c r="J40" s="50">
        <v>100</v>
      </c>
      <c r="K40" s="54">
        <v>0</v>
      </c>
      <c r="L40" s="42">
        <v>0</v>
      </c>
      <c r="M40" s="42">
        <v>0</v>
      </c>
      <c r="N40" s="39"/>
      <c r="O40" s="39"/>
      <c r="P40" s="39"/>
      <c r="Q40" s="55">
        <f t="shared" si="0"/>
        <v>50</v>
      </c>
    </row>
    <row r="41" spans="2:17" x14ac:dyDescent="0.2">
      <c r="B41" s="36">
        <f t="shared" si="1"/>
        <v>33</v>
      </c>
      <c r="C41" s="43" t="s">
        <v>201</v>
      </c>
      <c r="D41" s="69" t="s">
        <v>202</v>
      </c>
      <c r="E41" s="70"/>
      <c r="F41" s="70"/>
      <c r="G41" s="70"/>
      <c r="H41" s="70"/>
      <c r="I41" s="71"/>
      <c r="J41" s="50">
        <v>100</v>
      </c>
      <c r="K41" s="54">
        <f t="shared" ref="K41:K42" si="7">50+50</f>
        <v>100</v>
      </c>
      <c r="L41" s="42">
        <v>0</v>
      </c>
      <c r="M41" s="42">
        <v>0</v>
      </c>
      <c r="N41" s="39"/>
      <c r="O41" s="39"/>
      <c r="P41" s="39"/>
      <c r="Q41" s="55">
        <f t="shared" si="0"/>
        <v>100</v>
      </c>
    </row>
    <row r="42" spans="2:17" x14ac:dyDescent="0.2">
      <c r="B42" s="36">
        <f t="shared" si="1"/>
        <v>34</v>
      </c>
      <c r="C42" s="43" t="s">
        <v>203</v>
      </c>
      <c r="D42" s="69" t="s">
        <v>204</v>
      </c>
      <c r="E42" s="70"/>
      <c r="F42" s="70"/>
      <c r="G42" s="70"/>
      <c r="H42" s="70"/>
      <c r="I42" s="71"/>
      <c r="J42" s="50">
        <v>100</v>
      </c>
      <c r="K42" s="54">
        <f t="shared" si="7"/>
        <v>100</v>
      </c>
      <c r="L42" s="42">
        <v>0</v>
      </c>
      <c r="M42" s="42">
        <v>0</v>
      </c>
      <c r="N42" s="39"/>
      <c r="O42" s="39"/>
      <c r="P42" s="39"/>
      <c r="Q42" s="55">
        <f t="shared" si="0"/>
        <v>100</v>
      </c>
    </row>
    <row r="43" spans="2:17" x14ac:dyDescent="0.2">
      <c r="B43" s="36">
        <f t="shared" si="1"/>
        <v>35</v>
      </c>
      <c r="C43" s="43" t="s">
        <v>205</v>
      </c>
      <c r="D43" s="69" t="s">
        <v>206</v>
      </c>
      <c r="E43" s="70"/>
      <c r="F43" s="70"/>
      <c r="G43" s="70"/>
      <c r="H43" s="70"/>
      <c r="I43" s="71"/>
      <c r="J43" s="50">
        <v>100</v>
      </c>
      <c r="K43" s="54">
        <v>0</v>
      </c>
      <c r="L43" s="42">
        <v>0</v>
      </c>
      <c r="M43" s="42">
        <v>0</v>
      </c>
      <c r="N43" s="39"/>
      <c r="O43" s="39"/>
      <c r="P43" s="39"/>
      <c r="Q43" s="55">
        <f t="shared" si="0"/>
        <v>50</v>
      </c>
    </row>
    <row r="44" spans="2:17" x14ac:dyDescent="0.2">
      <c r="B44" s="36">
        <f t="shared" si="1"/>
        <v>36</v>
      </c>
      <c r="C44" s="43" t="s">
        <v>207</v>
      </c>
      <c r="D44" s="69" t="s">
        <v>208</v>
      </c>
      <c r="E44" s="70"/>
      <c r="F44" s="70"/>
      <c r="G44" s="70"/>
      <c r="H44" s="70"/>
      <c r="I44" s="71"/>
      <c r="J44" s="50">
        <v>100</v>
      </c>
      <c r="K44" s="54">
        <f t="shared" ref="K44:K45" si="8">50+50</f>
        <v>100</v>
      </c>
      <c r="L44" s="42">
        <v>0</v>
      </c>
      <c r="M44" s="42">
        <v>0</v>
      </c>
      <c r="N44" s="39"/>
      <c r="O44" s="39"/>
      <c r="P44" s="39"/>
      <c r="Q44" s="55">
        <f>+(J44+K44)/2</f>
        <v>100</v>
      </c>
    </row>
    <row r="45" spans="2:17" x14ac:dyDescent="0.2">
      <c r="B45" s="36">
        <f t="shared" si="1"/>
        <v>37</v>
      </c>
      <c r="C45" s="43" t="s">
        <v>209</v>
      </c>
      <c r="D45" s="69" t="s">
        <v>210</v>
      </c>
      <c r="E45" s="70"/>
      <c r="F45" s="70"/>
      <c r="G45" s="70"/>
      <c r="H45" s="70"/>
      <c r="I45" s="71"/>
      <c r="J45" s="50">
        <v>100</v>
      </c>
      <c r="K45" s="54">
        <f t="shared" si="8"/>
        <v>100</v>
      </c>
      <c r="L45" s="42">
        <v>0</v>
      </c>
      <c r="M45" s="42">
        <v>0</v>
      </c>
      <c r="N45" s="39"/>
      <c r="O45" s="39"/>
      <c r="P45" s="39"/>
      <c r="Q45" s="55">
        <f t="shared" si="0"/>
        <v>100</v>
      </c>
    </row>
    <row r="46" spans="2:17" x14ac:dyDescent="0.2">
      <c r="B46" s="36">
        <f t="shared" si="1"/>
        <v>38</v>
      </c>
      <c r="C46" s="43" t="s">
        <v>211</v>
      </c>
      <c r="D46" s="69" t="s">
        <v>212</v>
      </c>
      <c r="E46" s="70"/>
      <c r="F46" s="70"/>
      <c r="G46" s="70"/>
      <c r="H46" s="70"/>
      <c r="I46" s="71"/>
      <c r="J46" s="50">
        <v>0</v>
      </c>
      <c r="K46" s="54">
        <v>80</v>
      </c>
      <c r="L46" s="42">
        <v>0</v>
      </c>
      <c r="M46" s="42">
        <v>0</v>
      </c>
      <c r="N46" s="39"/>
      <c r="O46" s="39"/>
      <c r="P46" s="39"/>
      <c r="Q46" s="55">
        <f t="shared" si="0"/>
        <v>40</v>
      </c>
    </row>
    <row r="47" spans="2:17" x14ac:dyDescent="0.2">
      <c r="B47" s="36">
        <f t="shared" si="1"/>
        <v>39</v>
      </c>
      <c r="C47" s="8"/>
      <c r="D47" s="67"/>
      <c r="E47" s="67"/>
      <c r="F47" s="67"/>
      <c r="G47" s="67"/>
      <c r="H47" s="67"/>
      <c r="I47" s="67"/>
      <c r="J47" s="39"/>
      <c r="K47" s="39"/>
      <c r="L47" s="39"/>
      <c r="M47" s="39"/>
      <c r="N47" s="39"/>
      <c r="O47" s="39"/>
      <c r="P47" s="39"/>
      <c r="Q47" s="13"/>
    </row>
    <row r="48" spans="2:17" x14ac:dyDescent="0.2">
      <c r="B48" s="36">
        <f t="shared" si="1"/>
        <v>40</v>
      </c>
      <c r="C48" s="8"/>
      <c r="D48" s="67"/>
      <c r="E48" s="67"/>
      <c r="F48" s="67"/>
      <c r="G48" s="67"/>
      <c r="H48" s="67"/>
      <c r="I48" s="67"/>
      <c r="J48" s="39"/>
      <c r="K48" s="39"/>
      <c r="L48" s="39"/>
      <c r="M48" s="39"/>
      <c r="N48" s="39"/>
      <c r="O48" s="39"/>
      <c r="P48" s="39"/>
      <c r="Q48" s="13"/>
    </row>
    <row r="49" spans="2:17" x14ac:dyDescent="0.2">
      <c r="B49" s="36">
        <f t="shared" si="1"/>
        <v>41</v>
      </c>
      <c r="C49" s="8"/>
      <c r="D49" s="67"/>
      <c r="E49" s="67"/>
      <c r="F49" s="67"/>
      <c r="G49" s="67"/>
      <c r="H49" s="67"/>
      <c r="I49" s="67"/>
      <c r="J49" s="39"/>
      <c r="K49" s="39"/>
      <c r="L49" s="39"/>
      <c r="M49" s="39"/>
      <c r="N49" s="39"/>
      <c r="O49" s="39"/>
      <c r="P49" s="39"/>
      <c r="Q49" s="13"/>
    </row>
    <row r="50" spans="2:17" x14ac:dyDescent="0.2">
      <c r="B50" s="36">
        <f t="shared" si="1"/>
        <v>42</v>
      </c>
      <c r="C50" s="8"/>
      <c r="D50" s="67"/>
      <c r="E50" s="67"/>
      <c r="F50" s="67"/>
      <c r="G50" s="67"/>
      <c r="H50" s="67"/>
      <c r="I50" s="67"/>
      <c r="J50" s="39"/>
      <c r="K50" s="39"/>
      <c r="L50" s="39"/>
      <c r="M50" s="39"/>
      <c r="N50" s="39"/>
      <c r="O50" s="39"/>
      <c r="P50" s="39"/>
      <c r="Q50" s="13"/>
    </row>
    <row r="51" spans="2:17" x14ac:dyDescent="0.2">
      <c r="B51" s="36">
        <f t="shared" si="1"/>
        <v>43</v>
      </c>
      <c r="C51" s="8"/>
      <c r="D51" s="67"/>
      <c r="E51" s="67"/>
      <c r="F51" s="67"/>
      <c r="G51" s="67"/>
      <c r="H51" s="67"/>
      <c r="I51" s="67"/>
      <c r="J51" s="39"/>
      <c r="K51" s="39"/>
      <c r="L51" s="39"/>
      <c r="M51" s="39"/>
      <c r="N51" s="39"/>
      <c r="O51" s="39"/>
      <c r="P51" s="39"/>
      <c r="Q51" s="13"/>
    </row>
    <row r="52" spans="2:17" x14ac:dyDescent="0.2">
      <c r="B52" s="36">
        <f t="shared" si="1"/>
        <v>44</v>
      </c>
      <c r="C52" s="8"/>
      <c r="D52" s="67"/>
      <c r="E52" s="67"/>
      <c r="F52" s="67"/>
      <c r="G52" s="67"/>
      <c r="H52" s="67"/>
      <c r="I52" s="67"/>
      <c r="J52" s="39"/>
      <c r="K52" s="39"/>
      <c r="L52" s="39"/>
      <c r="M52" s="39"/>
      <c r="N52" s="39"/>
      <c r="O52" s="39"/>
      <c r="P52" s="39"/>
      <c r="Q52" s="13"/>
    </row>
    <row r="53" spans="2:17" x14ac:dyDescent="0.2">
      <c r="B53" s="36">
        <f t="shared" si="1"/>
        <v>45</v>
      </c>
      <c r="C53" s="8"/>
      <c r="D53" s="67"/>
      <c r="E53" s="67"/>
      <c r="F53" s="67"/>
      <c r="G53" s="67"/>
      <c r="H53" s="67"/>
      <c r="I53" s="67"/>
      <c r="J53" s="39"/>
      <c r="K53" s="39"/>
      <c r="L53" s="39"/>
      <c r="M53" s="39"/>
      <c r="N53" s="39"/>
      <c r="O53" s="39"/>
      <c r="P53" s="39"/>
      <c r="Q53" s="13"/>
    </row>
    <row r="54" spans="2:17" x14ac:dyDescent="0.2">
      <c r="C54" s="62"/>
      <c r="D54" s="62"/>
      <c r="E54" s="34"/>
      <c r="H54" s="68" t="s">
        <v>19</v>
      </c>
      <c r="I54" s="68"/>
      <c r="J54" s="37">
        <f t="shared" ref="J54:Q54" si="9">COUNTIF(J9:J53,"&gt;=70")</f>
        <v>37</v>
      </c>
      <c r="K54" s="37">
        <f t="shared" si="9"/>
        <v>34</v>
      </c>
      <c r="L54" s="37">
        <f t="shared" si="9"/>
        <v>0</v>
      </c>
      <c r="M54" s="37">
        <f t="shared" si="9"/>
        <v>0</v>
      </c>
      <c r="N54" s="37">
        <f t="shared" si="9"/>
        <v>0</v>
      </c>
      <c r="O54" s="37">
        <f t="shared" si="9"/>
        <v>0</v>
      </c>
      <c r="P54" s="37">
        <f t="shared" si="9"/>
        <v>0</v>
      </c>
      <c r="Q54" s="26">
        <f t="shared" si="9"/>
        <v>33</v>
      </c>
    </row>
    <row r="55" spans="2:17" x14ac:dyDescent="0.2">
      <c r="C55" s="62"/>
      <c r="D55" s="62"/>
      <c r="E55" s="20"/>
      <c r="H55" s="66" t="s">
        <v>20</v>
      </c>
      <c r="I55" s="66"/>
      <c r="J55" s="35">
        <f t="shared" ref="J55:Q55" si="10">COUNTIF(J9:J53,"&lt;70")</f>
        <v>1</v>
      </c>
      <c r="K55" s="58">
        <f t="shared" si="10"/>
        <v>4</v>
      </c>
      <c r="L55" s="35">
        <v>0</v>
      </c>
      <c r="M55" s="35">
        <v>0</v>
      </c>
      <c r="N55" s="35">
        <f t="shared" si="10"/>
        <v>0</v>
      </c>
      <c r="O55" s="35">
        <f t="shared" si="10"/>
        <v>0</v>
      </c>
      <c r="P55" s="35">
        <f t="shared" si="10"/>
        <v>0</v>
      </c>
      <c r="Q55" s="35">
        <f t="shared" si="10"/>
        <v>5</v>
      </c>
    </row>
    <row r="56" spans="2:17" x14ac:dyDescent="0.2">
      <c r="C56" s="62"/>
      <c r="D56" s="62"/>
      <c r="E56" s="62"/>
      <c r="H56" s="66" t="s">
        <v>21</v>
      </c>
      <c r="I56" s="66"/>
      <c r="J56" s="35">
        <f t="shared" ref="J56:Q56" si="11">COUNT(J9:J53)</f>
        <v>38</v>
      </c>
      <c r="K56" s="58">
        <f t="shared" si="11"/>
        <v>38</v>
      </c>
      <c r="L56" s="35">
        <v>0</v>
      </c>
      <c r="M56" s="35">
        <v>0</v>
      </c>
      <c r="N56" s="35">
        <f t="shared" si="11"/>
        <v>0</v>
      </c>
      <c r="O56" s="35">
        <f t="shared" si="11"/>
        <v>0</v>
      </c>
      <c r="P56" s="35">
        <f t="shared" si="11"/>
        <v>0</v>
      </c>
      <c r="Q56" s="35">
        <f t="shared" si="11"/>
        <v>38</v>
      </c>
    </row>
    <row r="57" spans="2:17" x14ac:dyDescent="0.2">
      <c r="C57" s="62"/>
      <c r="D57" s="62"/>
      <c r="E57" s="34"/>
      <c r="F57" s="11"/>
      <c r="H57" s="63" t="s">
        <v>16</v>
      </c>
      <c r="I57" s="63"/>
      <c r="J57" s="24">
        <f>J54/J56</f>
        <v>0.97368421052631582</v>
      </c>
      <c r="K57" s="24">
        <f>K54/K56</f>
        <v>0.89473684210526316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f t="shared" ref="Q57" si="12">Q54/Q56</f>
        <v>0.86842105263157898</v>
      </c>
    </row>
    <row r="58" spans="2:17" x14ac:dyDescent="0.2">
      <c r="C58" s="62"/>
      <c r="D58" s="62"/>
      <c r="E58" s="34"/>
      <c r="F58" s="11"/>
      <c r="H58" s="63" t="s">
        <v>17</v>
      </c>
      <c r="I58" s="63"/>
      <c r="J58" s="24">
        <f>J55/J56</f>
        <v>2.6315789473684209E-2</v>
      </c>
      <c r="K58" s="24">
        <f>K55/K56</f>
        <v>0.10526315789473684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f t="shared" ref="Q58" si="13">Q55/Q56</f>
        <v>0.13157894736842105</v>
      </c>
    </row>
    <row r="59" spans="2:17" x14ac:dyDescent="0.2">
      <c r="C59" s="62"/>
      <c r="D59" s="62"/>
      <c r="E59" s="20"/>
      <c r="F59" s="11"/>
    </row>
    <row r="60" spans="2:17" x14ac:dyDescent="0.2">
      <c r="C60" s="34"/>
      <c r="D60" s="34"/>
      <c r="E60" s="20"/>
      <c r="F60" s="11"/>
    </row>
    <row r="61" spans="2:17" x14ac:dyDescent="0.2">
      <c r="J61" s="64"/>
      <c r="K61" s="64"/>
      <c r="L61" s="64"/>
      <c r="M61" s="64"/>
      <c r="N61" s="64"/>
      <c r="O61" s="64"/>
      <c r="P61" s="64"/>
    </row>
    <row r="62" spans="2:17" x14ac:dyDescent="0.2">
      <c r="J62" s="65" t="s">
        <v>18</v>
      </c>
      <c r="K62" s="65"/>
      <c r="L62" s="65"/>
      <c r="M62" s="65"/>
      <c r="N62" s="65"/>
      <c r="O62" s="65"/>
      <c r="P62" s="65"/>
    </row>
  </sheetData>
  <mergeCells count="67"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B9A97-B0BA-C641-9144-0D3464886F53}">
  <dimension ref="B2:R62"/>
  <sheetViews>
    <sheetView zoomScale="90" zoomScaleNormal="90" workbookViewId="0">
      <selection activeCell="Q9" sqref="Q9"/>
    </sheetView>
  </sheetViews>
  <sheetFormatPr baseColWidth="10" defaultRowHeight="15" x14ac:dyDescent="0.2"/>
  <cols>
    <col min="1" max="1" width="1.33203125" customWidth="1"/>
    <col min="2" max="2" width="4" customWidth="1"/>
    <col min="3" max="3" width="9.1640625" customWidth="1"/>
    <col min="4" max="4" width="7.6640625" style="47" customWidth="1"/>
    <col min="5" max="7" width="7.6640625" customWidth="1"/>
    <col min="8" max="8" width="3.5" customWidth="1"/>
    <col min="9" max="9" width="6.33203125" customWidth="1"/>
    <col min="10" max="10" width="5.5" customWidth="1"/>
    <col min="11" max="11" width="6" customWidth="1"/>
    <col min="12" max="12" width="5.1640625" customWidth="1"/>
    <col min="13" max="13" width="5.83203125" customWidth="1"/>
    <col min="14" max="15" width="4.33203125" customWidth="1"/>
    <col min="16" max="16" width="4.5" customWidth="1"/>
    <col min="17" max="17" width="6.33203125" customWidth="1"/>
    <col min="18" max="19" width="5.6640625" customWidth="1"/>
  </cols>
  <sheetData>
    <row r="2" spans="2:18" ht="16" x14ac:dyDescent="0.2">
      <c r="B2" s="72" t="s">
        <v>9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2"/>
      <c r="R2" s="2"/>
    </row>
    <row r="3" spans="2:18" x14ac:dyDescent="0.2">
      <c r="C3" s="73" t="s">
        <v>8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38"/>
      <c r="R3" s="38"/>
    </row>
    <row r="4" spans="2:18" x14ac:dyDescent="0.2">
      <c r="C4" t="s">
        <v>0</v>
      </c>
      <c r="D4" s="74" t="s">
        <v>280</v>
      </c>
      <c r="E4" s="74"/>
      <c r="F4" s="74"/>
      <c r="G4" s="74"/>
      <c r="I4" t="s">
        <v>1</v>
      </c>
      <c r="J4" s="75" t="s">
        <v>282</v>
      </c>
      <c r="K4" s="75"/>
      <c r="M4" t="s">
        <v>2</v>
      </c>
      <c r="N4" s="76">
        <v>45952</v>
      </c>
      <c r="O4" s="76"/>
    </row>
    <row r="5" spans="2:18" ht="6.75" customHeight="1" x14ac:dyDescent="0.2">
      <c r="D5" s="46"/>
      <c r="E5" s="6"/>
      <c r="F5" s="6"/>
      <c r="G5" s="6"/>
    </row>
    <row r="6" spans="2:18" x14ac:dyDescent="0.2">
      <c r="C6" t="s">
        <v>3</v>
      </c>
      <c r="D6" s="77" t="s">
        <v>277</v>
      </c>
      <c r="E6" s="77"/>
      <c r="F6" s="77"/>
      <c r="G6" s="77"/>
      <c r="I6" s="78" t="s">
        <v>22</v>
      </c>
      <c r="J6" s="78"/>
      <c r="K6" s="79" t="s">
        <v>24</v>
      </c>
      <c r="L6" s="79"/>
      <c r="M6" s="79"/>
      <c r="N6" s="79"/>
      <c r="O6" s="79"/>
      <c r="P6" s="79"/>
    </row>
    <row r="7" spans="2:18" ht="11.25" customHeight="1" x14ac:dyDescent="0.2"/>
    <row r="8" spans="2:18" x14ac:dyDescent="0.2">
      <c r="B8" s="3" t="s">
        <v>4</v>
      </c>
      <c r="C8" s="3" t="s">
        <v>6</v>
      </c>
      <c r="D8" s="80" t="s">
        <v>5</v>
      </c>
      <c r="E8" s="80"/>
      <c r="F8" s="80"/>
      <c r="G8" s="80"/>
      <c r="H8" s="80"/>
      <c r="I8" s="80"/>
      <c r="J8" s="39" t="s">
        <v>7</v>
      </c>
      <c r="K8" s="39" t="s">
        <v>10</v>
      </c>
      <c r="L8" s="39" t="s">
        <v>11</v>
      </c>
      <c r="M8" s="39" t="s">
        <v>12</v>
      </c>
      <c r="N8" s="39" t="s">
        <v>13</v>
      </c>
      <c r="O8" s="39" t="s">
        <v>14</v>
      </c>
      <c r="P8" s="39" t="s">
        <v>15</v>
      </c>
      <c r="Q8" s="12" t="s">
        <v>23</v>
      </c>
    </row>
    <row r="9" spans="2:18" x14ac:dyDescent="0.2">
      <c r="B9" s="36">
        <v>1</v>
      </c>
      <c r="C9" s="43" t="s">
        <v>213</v>
      </c>
      <c r="D9" s="81" t="s">
        <v>214</v>
      </c>
      <c r="E9" s="82"/>
      <c r="F9" s="82"/>
      <c r="G9" s="82"/>
      <c r="H9" s="82"/>
      <c r="I9" s="83"/>
      <c r="J9" s="52">
        <v>70</v>
      </c>
      <c r="K9" s="54">
        <f>30+50</f>
        <v>80</v>
      </c>
      <c r="L9" s="54">
        <v>0</v>
      </c>
      <c r="M9" s="39">
        <v>0</v>
      </c>
      <c r="N9" s="39">
        <v>0</v>
      </c>
      <c r="O9" s="39">
        <v>0</v>
      </c>
      <c r="P9" s="39"/>
      <c r="Q9" s="57">
        <f>SUM(J9:L9)/3</f>
        <v>50</v>
      </c>
    </row>
    <row r="10" spans="2:18" x14ac:dyDescent="0.2">
      <c r="B10" s="36">
        <f>B9+1</f>
        <v>2</v>
      </c>
      <c r="C10" s="43" t="s">
        <v>215</v>
      </c>
      <c r="D10" s="81" t="s">
        <v>216</v>
      </c>
      <c r="E10" s="82"/>
      <c r="F10" s="82"/>
      <c r="G10" s="82"/>
      <c r="H10" s="82"/>
      <c r="I10" s="83"/>
      <c r="J10" s="52">
        <v>100</v>
      </c>
      <c r="K10" s="54">
        <f>50+50</f>
        <v>100</v>
      </c>
      <c r="L10" s="54">
        <v>0</v>
      </c>
      <c r="M10" s="39">
        <v>0</v>
      </c>
      <c r="N10" s="39">
        <v>0</v>
      </c>
      <c r="O10" s="39">
        <v>0</v>
      </c>
      <c r="P10" s="39"/>
      <c r="Q10" s="57">
        <f t="shared" ref="Q10:Q41" si="0">SUM(J10:L10)/3</f>
        <v>66.666666666666671</v>
      </c>
    </row>
    <row r="11" spans="2:18" x14ac:dyDescent="0.2">
      <c r="B11" s="36">
        <f>B10+1</f>
        <v>3</v>
      </c>
      <c r="C11" s="43" t="s">
        <v>217</v>
      </c>
      <c r="D11" s="81" t="s">
        <v>218</v>
      </c>
      <c r="E11" s="82"/>
      <c r="F11" s="82"/>
      <c r="G11" s="82"/>
      <c r="H11" s="82"/>
      <c r="I11" s="83"/>
      <c r="J11" s="52">
        <v>70</v>
      </c>
      <c r="K11" s="54">
        <f t="shared" ref="K11:K12" si="1">50+50</f>
        <v>100</v>
      </c>
      <c r="L11" s="54">
        <f>30+50</f>
        <v>80</v>
      </c>
      <c r="M11" s="39">
        <v>0</v>
      </c>
      <c r="N11" s="39">
        <v>0</v>
      </c>
      <c r="O11" s="39">
        <v>0</v>
      </c>
      <c r="P11" s="39"/>
      <c r="Q11" s="57">
        <f t="shared" si="0"/>
        <v>83.333333333333329</v>
      </c>
    </row>
    <row r="12" spans="2:18" x14ac:dyDescent="0.2">
      <c r="B12" s="36">
        <f t="shared" ref="B12:B53" si="2">B11+1</f>
        <v>4</v>
      </c>
      <c r="C12" s="43" t="s">
        <v>219</v>
      </c>
      <c r="D12" s="81" t="s">
        <v>220</v>
      </c>
      <c r="E12" s="82"/>
      <c r="F12" s="82"/>
      <c r="G12" s="82"/>
      <c r="H12" s="82"/>
      <c r="I12" s="83"/>
      <c r="J12" s="52">
        <v>100</v>
      </c>
      <c r="K12" s="54">
        <f t="shared" si="1"/>
        <v>100</v>
      </c>
      <c r="L12" s="54">
        <f>15+50+5</f>
        <v>70</v>
      </c>
      <c r="M12" s="39">
        <v>0</v>
      </c>
      <c r="N12" s="39">
        <v>0</v>
      </c>
      <c r="O12" s="39">
        <v>0</v>
      </c>
      <c r="P12" s="39"/>
      <c r="Q12" s="57">
        <f t="shared" si="0"/>
        <v>90</v>
      </c>
    </row>
    <row r="13" spans="2:18" x14ac:dyDescent="0.2">
      <c r="B13" s="36">
        <f t="shared" si="2"/>
        <v>5</v>
      </c>
      <c r="C13" s="43" t="s">
        <v>221</v>
      </c>
      <c r="D13" s="81" t="s">
        <v>222</v>
      </c>
      <c r="E13" s="82"/>
      <c r="F13" s="82"/>
      <c r="G13" s="82"/>
      <c r="H13" s="82"/>
      <c r="I13" s="83"/>
      <c r="J13" s="52">
        <v>100</v>
      </c>
      <c r="K13" s="54">
        <f>30+50</f>
        <v>80</v>
      </c>
      <c r="L13" s="54">
        <v>0</v>
      </c>
      <c r="M13" s="39">
        <v>0</v>
      </c>
      <c r="N13" s="39">
        <v>0</v>
      </c>
      <c r="O13" s="39">
        <v>0</v>
      </c>
      <c r="P13" s="39"/>
      <c r="Q13" s="57">
        <f t="shared" si="0"/>
        <v>60</v>
      </c>
    </row>
    <row r="14" spans="2:18" x14ac:dyDescent="0.2">
      <c r="B14" s="36">
        <f t="shared" si="2"/>
        <v>6</v>
      </c>
      <c r="C14" s="43" t="s">
        <v>223</v>
      </c>
      <c r="D14" s="81" t="s">
        <v>224</v>
      </c>
      <c r="E14" s="82"/>
      <c r="F14" s="82"/>
      <c r="G14" s="82"/>
      <c r="H14" s="82"/>
      <c r="I14" s="83"/>
      <c r="J14" s="52">
        <v>100</v>
      </c>
      <c r="K14" s="54">
        <f>50+45</f>
        <v>95</v>
      </c>
      <c r="L14" s="54">
        <v>0</v>
      </c>
      <c r="M14" s="39">
        <v>0</v>
      </c>
      <c r="N14" s="39">
        <v>0</v>
      </c>
      <c r="O14" s="39">
        <v>0</v>
      </c>
      <c r="P14" s="39"/>
      <c r="Q14" s="57">
        <f t="shared" si="0"/>
        <v>65</v>
      </c>
    </row>
    <row r="15" spans="2:18" x14ac:dyDescent="0.2">
      <c r="B15" s="36">
        <f t="shared" si="2"/>
        <v>7</v>
      </c>
      <c r="C15" s="43" t="s">
        <v>225</v>
      </c>
      <c r="D15" s="81" t="s">
        <v>226</v>
      </c>
      <c r="E15" s="82"/>
      <c r="F15" s="82"/>
      <c r="G15" s="82"/>
      <c r="H15" s="82"/>
      <c r="I15" s="83"/>
      <c r="J15" s="52">
        <v>70</v>
      </c>
      <c r="K15" s="54">
        <v>70</v>
      </c>
      <c r="L15" s="54">
        <v>0</v>
      </c>
      <c r="M15" s="39">
        <v>0</v>
      </c>
      <c r="N15" s="39">
        <v>0</v>
      </c>
      <c r="O15" s="39">
        <v>0</v>
      </c>
      <c r="P15" s="39"/>
      <c r="Q15" s="57">
        <f t="shared" si="0"/>
        <v>46.666666666666664</v>
      </c>
    </row>
    <row r="16" spans="2:18" x14ac:dyDescent="0.2">
      <c r="B16" s="36">
        <f t="shared" si="2"/>
        <v>8</v>
      </c>
      <c r="C16" s="43" t="s">
        <v>227</v>
      </c>
      <c r="D16" s="81" t="s">
        <v>228</v>
      </c>
      <c r="E16" s="82"/>
      <c r="F16" s="82"/>
      <c r="G16" s="82"/>
      <c r="H16" s="82"/>
      <c r="I16" s="83"/>
      <c r="J16" s="52">
        <v>70</v>
      </c>
      <c r="K16" s="54">
        <f>50+50</f>
        <v>100</v>
      </c>
      <c r="L16" s="54">
        <f>50+50</f>
        <v>100</v>
      </c>
      <c r="M16" s="39">
        <v>0</v>
      </c>
      <c r="N16" s="39">
        <v>0</v>
      </c>
      <c r="O16" s="39">
        <v>0</v>
      </c>
      <c r="P16" s="39"/>
      <c r="Q16" s="57">
        <f t="shared" si="0"/>
        <v>90</v>
      </c>
    </row>
    <row r="17" spans="2:17" x14ac:dyDescent="0.2">
      <c r="B17" s="36">
        <f t="shared" si="2"/>
        <v>9</v>
      </c>
      <c r="C17" s="43" t="s">
        <v>229</v>
      </c>
      <c r="D17" s="81" t="s">
        <v>230</v>
      </c>
      <c r="E17" s="82"/>
      <c r="F17" s="82"/>
      <c r="G17" s="82"/>
      <c r="H17" s="82"/>
      <c r="I17" s="83"/>
      <c r="J17" s="52">
        <v>90</v>
      </c>
      <c r="K17" s="54">
        <f>40+50</f>
        <v>90</v>
      </c>
      <c r="L17" s="54">
        <v>0</v>
      </c>
      <c r="M17" s="39">
        <v>0</v>
      </c>
      <c r="N17" s="39">
        <v>0</v>
      </c>
      <c r="O17" s="39">
        <v>0</v>
      </c>
      <c r="P17" s="39"/>
      <c r="Q17" s="57">
        <f t="shared" si="0"/>
        <v>60</v>
      </c>
    </row>
    <row r="18" spans="2:17" x14ac:dyDescent="0.2">
      <c r="B18" s="36">
        <f t="shared" si="2"/>
        <v>10</v>
      </c>
      <c r="C18" s="43" t="s">
        <v>231</v>
      </c>
      <c r="D18" s="81" t="s">
        <v>232</v>
      </c>
      <c r="E18" s="82"/>
      <c r="F18" s="82"/>
      <c r="G18" s="82"/>
      <c r="H18" s="82"/>
      <c r="I18" s="83"/>
      <c r="J18" s="52">
        <v>100</v>
      </c>
      <c r="K18" s="54">
        <f t="shared" ref="K18:K20" si="3">50+50</f>
        <v>100</v>
      </c>
      <c r="L18" s="54">
        <f>50+50</f>
        <v>100</v>
      </c>
      <c r="M18" s="39">
        <v>0</v>
      </c>
      <c r="N18" s="39">
        <v>0</v>
      </c>
      <c r="O18" s="39">
        <v>0</v>
      </c>
      <c r="P18" s="39"/>
      <c r="Q18" s="57">
        <f t="shared" si="0"/>
        <v>100</v>
      </c>
    </row>
    <row r="19" spans="2:17" x14ac:dyDescent="0.2">
      <c r="B19" s="36">
        <f t="shared" si="2"/>
        <v>11</v>
      </c>
      <c r="C19" s="43" t="s">
        <v>233</v>
      </c>
      <c r="D19" s="81" t="s">
        <v>234</v>
      </c>
      <c r="E19" s="82"/>
      <c r="F19" s="82"/>
      <c r="G19" s="82"/>
      <c r="H19" s="82"/>
      <c r="I19" s="83"/>
      <c r="J19" s="52">
        <v>100</v>
      </c>
      <c r="K19" s="54">
        <f t="shared" si="3"/>
        <v>100</v>
      </c>
      <c r="L19" s="54">
        <f>15+50+5</f>
        <v>70</v>
      </c>
      <c r="M19" s="39">
        <v>0</v>
      </c>
      <c r="N19" s="39">
        <v>0</v>
      </c>
      <c r="O19" s="39">
        <v>0</v>
      </c>
      <c r="P19" s="39"/>
      <c r="Q19" s="57">
        <f t="shared" si="0"/>
        <v>90</v>
      </c>
    </row>
    <row r="20" spans="2:17" x14ac:dyDescent="0.2">
      <c r="B20" s="36">
        <f t="shared" si="2"/>
        <v>12</v>
      </c>
      <c r="C20" s="43" t="s">
        <v>235</v>
      </c>
      <c r="D20" s="81" t="s">
        <v>236</v>
      </c>
      <c r="E20" s="82"/>
      <c r="F20" s="82"/>
      <c r="G20" s="82"/>
      <c r="H20" s="82"/>
      <c r="I20" s="83"/>
      <c r="J20" s="52">
        <v>100</v>
      </c>
      <c r="K20" s="54">
        <f t="shared" si="3"/>
        <v>100</v>
      </c>
      <c r="L20" s="54">
        <v>0</v>
      </c>
      <c r="M20" s="39">
        <v>0</v>
      </c>
      <c r="N20" s="39">
        <v>0</v>
      </c>
      <c r="O20" s="39">
        <v>0</v>
      </c>
      <c r="P20" s="39"/>
      <c r="Q20" s="57">
        <f t="shared" si="0"/>
        <v>66.666666666666671</v>
      </c>
    </row>
    <row r="21" spans="2:17" x14ac:dyDescent="0.2">
      <c r="B21" s="36">
        <f t="shared" si="2"/>
        <v>13</v>
      </c>
      <c r="C21" s="43" t="s">
        <v>237</v>
      </c>
      <c r="D21" s="81" t="s">
        <v>284</v>
      </c>
      <c r="E21" s="82"/>
      <c r="F21" s="82"/>
      <c r="G21" s="82"/>
      <c r="H21" s="82"/>
      <c r="I21" s="83"/>
      <c r="J21" s="52">
        <v>100</v>
      </c>
      <c r="K21" s="54">
        <f>30+50</f>
        <v>80</v>
      </c>
      <c r="L21" s="54">
        <v>0</v>
      </c>
      <c r="M21" s="39">
        <v>0</v>
      </c>
      <c r="N21" s="39">
        <v>0</v>
      </c>
      <c r="O21" s="39">
        <v>0</v>
      </c>
      <c r="P21" s="39"/>
      <c r="Q21" s="57">
        <f t="shared" si="0"/>
        <v>60</v>
      </c>
    </row>
    <row r="22" spans="2:17" x14ac:dyDescent="0.2">
      <c r="B22" s="36">
        <f t="shared" si="2"/>
        <v>14</v>
      </c>
      <c r="C22" s="43" t="s">
        <v>42</v>
      </c>
      <c r="D22" s="81" t="s">
        <v>109</v>
      </c>
      <c r="E22" s="82"/>
      <c r="F22" s="82"/>
      <c r="G22" s="82"/>
      <c r="H22" s="82"/>
      <c r="I22" s="83"/>
      <c r="J22" s="52">
        <v>70</v>
      </c>
      <c r="K22" s="54">
        <f>50+50</f>
        <v>100</v>
      </c>
      <c r="L22" s="54">
        <f>0+0</f>
        <v>0</v>
      </c>
      <c r="M22" s="39">
        <v>0</v>
      </c>
      <c r="N22" s="39">
        <v>0</v>
      </c>
      <c r="O22" s="39">
        <v>0</v>
      </c>
      <c r="P22" s="39"/>
      <c r="Q22" s="57">
        <f t="shared" si="0"/>
        <v>56.666666666666664</v>
      </c>
    </row>
    <row r="23" spans="2:17" x14ac:dyDescent="0.2">
      <c r="B23" s="36">
        <f t="shared" si="2"/>
        <v>15</v>
      </c>
      <c r="C23" s="43" t="s">
        <v>238</v>
      </c>
      <c r="D23" s="81" t="s">
        <v>239</v>
      </c>
      <c r="E23" s="82"/>
      <c r="F23" s="82"/>
      <c r="G23" s="82"/>
      <c r="H23" s="82"/>
      <c r="I23" s="83"/>
      <c r="J23" s="52">
        <v>100</v>
      </c>
      <c r="K23" s="54">
        <f>30+50</f>
        <v>80</v>
      </c>
      <c r="L23" s="54">
        <v>0</v>
      </c>
      <c r="M23" s="39">
        <v>0</v>
      </c>
      <c r="N23" s="39">
        <v>0</v>
      </c>
      <c r="O23" s="39">
        <v>0</v>
      </c>
      <c r="P23" s="39"/>
      <c r="Q23" s="57">
        <f t="shared" si="0"/>
        <v>60</v>
      </c>
    </row>
    <row r="24" spans="2:17" x14ac:dyDescent="0.2">
      <c r="B24" s="36">
        <f t="shared" si="2"/>
        <v>16</v>
      </c>
      <c r="C24" s="43" t="s">
        <v>240</v>
      </c>
      <c r="D24" s="81" t="s">
        <v>241</v>
      </c>
      <c r="E24" s="82"/>
      <c r="F24" s="82"/>
      <c r="G24" s="82"/>
      <c r="H24" s="82"/>
      <c r="I24" s="83"/>
      <c r="J24" s="52">
        <v>100</v>
      </c>
      <c r="K24" s="54">
        <f t="shared" ref="K24:K27" si="4">50+50</f>
        <v>100</v>
      </c>
      <c r="L24" s="54">
        <f>25+50</f>
        <v>75</v>
      </c>
      <c r="M24" s="39">
        <v>0</v>
      </c>
      <c r="N24" s="39">
        <v>0</v>
      </c>
      <c r="O24" s="39">
        <v>0</v>
      </c>
      <c r="P24" s="39"/>
      <c r="Q24" s="57">
        <f t="shared" si="0"/>
        <v>91.666666666666671</v>
      </c>
    </row>
    <row r="25" spans="2:17" x14ac:dyDescent="0.2">
      <c r="B25" s="36">
        <f t="shared" si="2"/>
        <v>17</v>
      </c>
      <c r="C25" s="43" t="s">
        <v>242</v>
      </c>
      <c r="D25" s="81" t="s">
        <v>243</v>
      </c>
      <c r="E25" s="82"/>
      <c r="F25" s="82"/>
      <c r="G25" s="82"/>
      <c r="H25" s="82"/>
      <c r="I25" s="83"/>
      <c r="J25" s="52">
        <v>100</v>
      </c>
      <c r="K25" s="54">
        <f t="shared" si="4"/>
        <v>100</v>
      </c>
      <c r="L25" s="54">
        <f>15+50+5</f>
        <v>70</v>
      </c>
      <c r="M25" s="39">
        <v>0</v>
      </c>
      <c r="N25" s="39">
        <v>0</v>
      </c>
      <c r="O25" s="39">
        <v>0</v>
      </c>
      <c r="P25" s="39"/>
      <c r="Q25" s="57">
        <f t="shared" si="0"/>
        <v>90</v>
      </c>
    </row>
    <row r="26" spans="2:17" x14ac:dyDescent="0.2">
      <c r="B26" s="36">
        <f t="shared" si="2"/>
        <v>18</v>
      </c>
      <c r="C26" s="43" t="s">
        <v>244</v>
      </c>
      <c r="D26" s="81" t="s">
        <v>245</v>
      </c>
      <c r="E26" s="82"/>
      <c r="F26" s="82"/>
      <c r="G26" s="82"/>
      <c r="H26" s="82"/>
      <c r="I26" s="83"/>
      <c r="J26" s="52">
        <v>90</v>
      </c>
      <c r="K26" s="54">
        <f t="shared" si="4"/>
        <v>100</v>
      </c>
      <c r="L26" s="54">
        <v>0</v>
      </c>
      <c r="M26" s="39">
        <v>0</v>
      </c>
      <c r="N26" s="39">
        <v>0</v>
      </c>
      <c r="O26" s="39">
        <v>0</v>
      </c>
      <c r="P26" s="39"/>
      <c r="Q26" s="57">
        <f t="shared" si="0"/>
        <v>63.333333333333336</v>
      </c>
    </row>
    <row r="27" spans="2:17" x14ac:dyDescent="0.2">
      <c r="B27" s="36">
        <f t="shared" si="2"/>
        <v>19</v>
      </c>
      <c r="C27" s="43" t="s">
        <v>246</v>
      </c>
      <c r="D27" s="81" t="s">
        <v>247</v>
      </c>
      <c r="E27" s="82"/>
      <c r="F27" s="82"/>
      <c r="G27" s="82"/>
      <c r="H27" s="82"/>
      <c r="I27" s="83"/>
      <c r="J27" s="52">
        <v>100</v>
      </c>
      <c r="K27" s="54">
        <f t="shared" si="4"/>
        <v>100</v>
      </c>
      <c r="L27" s="54">
        <f>15+50+5</f>
        <v>70</v>
      </c>
      <c r="M27" s="39">
        <v>0</v>
      </c>
      <c r="N27" s="39">
        <v>0</v>
      </c>
      <c r="O27" s="39">
        <v>0</v>
      </c>
      <c r="P27" s="39"/>
      <c r="Q27" s="57">
        <f t="shared" si="0"/>
        <v>90</v>
      </c>
    </row>
    <row r="28" spans="2:17" x14ac:dyDescent="0.2">
      <c r="B28" s="36">
        <f t="shared" si="2"/>
        <v>20</v>
      </c>
      <c r="C28" s="43" t="s">
        <v>248</v>
      </c>
      <c r="D28" s="81" t="s">
        <v>249</v>
      </c>
      <c r="E28" s="82"/>
      <c r="F28" s="82"/>
      <c r="G28" s="82"/>
      <c r="H28" s="82"/>
      <c r="I28" s="83"/>
      <c r="J28" s="52">
        <v>100</v>
      </c>
      <c r="K28" s="54">
        <f>30+40</f>
        <v>70</v>
      </c>
      <c r="L28" s="54">
        <v>0</v>
      </c>
      <c r="M28" s="39">
        <v>0</v>
      </c>
      <c r="N28" s="39">
        <v>0</v>
      </c>
      <c r="O28" s="39">
        <v>0</v>
      </c>
      <c r="P28" s="39"/>
      <c r="Q28" s="57">
        <f t="shared" si="0"/>
        <v>56.666666666666664</v>
      </c>
    </row>
    <row r="29" spans="2:17" x14ac:dyDescent="0.2">
      <c r="B29" s="36">
        <f t="shared" si="2"/>
        <v>21</v>
      </c>
      <c r="C29" s="43" t="s">
        <v>250</v>
      </c>
      <c r="D29" s="81" t="s">
        <v>285</v>
      </c>
      <c r="E29" s="82"/>
      <c r="F29" s="82"/>
      <c r="G29" s="82"/>
      <c r="H29" s="82"/>
      <c r="I29" s="83"/>
      <c r="J29" s="52">
        <v>100</v>
      </c>
      <c r="K29" s="54">
        <f>50+40</f>
        <v>90</v>
      </c>
      <c r="L29" s="54">
        <v>0</v>
      </c>
      <c r="M29" s="39">
        <v>0</v>
      </c>
      <c r="N29" s="39">
        <v>0</v>
      </c>
      <c r="O29" s="39">
        <v>0</v>
      </c>
      <c r="P29" s="39"/>
      <c r="Q29" s="57">
        <f t="shared" si="0"/>
        <v>63.333333333333336</v>
      </c>
    </row>
    <row r="30" spans="2:17" x14ac:dyDescent="0.2">
      <c r="B30" s="36">
        <f t="shared" si="2"/>
        <v>22</v>
      </c>
      <c r="C30" s="43" t="s">
        <v>251</v>
      </c>
      <c r="D30" s="81" t="s">
        <v>252</v>
      </c>
      <c r="E30" s="82"/>
      <c r="F30" s="82"/>
      <c r="G30" s="82"/>
      <c r="H30" s="82"/>
      <c r="I30" s="83"/>
      <c r="J30" s="52">
        <v>100</v>
      </c>
      <c r="K30" s="54">
        <f t="shared" ref="K30:K31" si="5">50+50</f>
        <v>100</v>
      </c>
      <c r="L30" s="54">
        <f>50+50</f>
        <v>100</v>
      </c>
      <c r="M30" s="39">
        <v>0</v>
      </c>
      <c r="N30" s="39">
        <v>0</v>
      </c>
      <c r="O30" s="39">
        <v>0</v>
      </c>
      <c r="P30" s="39"/>
      <c r="Q30" s="57">
        <f t="shared" si="0"/>
        <v>100</v>
      </c>
    </row>
    <row r="31" spans="2:17" x14ac:dyDescent="0.2">
      <c r="B31" s="36">
        <f t="shared" si="2"/>
        <v>23</v>
      </c>
      <c r="C31" s="43" t="s">
        <v>253</v>
      </c>
      <c r="D31" s="81" t="s">
        <v>254</v>
      </c>
      <c r="E31" s="82"/>
      <c r="F31" s="82"/>
      <c r="G31" s="82"/>
      <c r="H31" s="82"/>
      <c r="I31" s="83"/>
      <c r="J31" s="52">
        <v>100</v>
      </c>
      <c r="K31" s="54">
        <f t="shared" si="5"/>
        <v>100</v>
      </c>
      <c r="L31" s="54">
        <f>20+50</f>
        <v>70</v>
      </c>
      <c r="M31" s="39">
        <v>0</v>
      </c>
      <c r="N31" s="39">
        <v>0</v>
      </c>
      <c r="O31" s="39">
        <v>0</v>
      </c>
      <c r="P31" s="39"/>
      <c r="Q31" s="57">
        <f t="shared" si="0"/>
        <v>90</v>
      </c>
    </row>
    <row r="32" spans="2:17" x14ac:dyDescent="0.2">
      <c r="B32" s="36">
        <f t="shared" si="2"/>
        <v>24</v>
      </c>
      <c r="C32" s="43" t="s">
        <v>255</v>
      </c>
      <c r="D32" s="81" t="s">
        <v>256</v>
      </c>
      <c r="E32" s="82"/>
      <c r="F32" s="82"/>
      <c r="G32" s="82"/>
      <c r="H32" s="82"/>
      <c r="I32" s="83"/>
      <c r="J32" s="52">
        <v>100</v>
      </c>
      <c r="K32" s="54">
        <f>50+30</f>
        <v>80</v>
      </c>
      <c r="L32" s="54">
        <v>0</v>
      </c>
      <c r="M32" s="39">
        <v>0</v>
      </c>
      <c r="N32" s="39">
        <v>0</v>
      </c>
      <c r="O32" s="39">
        <v>0</v>
      </c>
      <c r="P32" s="39"/>
      <c r="Q32" s="57">
        <f t="shared" si="0"/>
        <v>60</v>
      </c>
    </row>
    <row r="33" spans="2:17" x14ac:dyDescent="0.2">
      <c r="B33" s="60">
        <f>B32+1</f>
        <v>25</v>
      </c>
      <c r="C33" s="60" t="s">
        <v>59</v>
      </c>
      <c r="D33" s="81" t="s">
        <v>60</v>
      </c>
      <c r="E33" s="82"/>
      <c r="F33" s="82"/>
      <c r="G33" s="82"/>
      <c r="H33" s="82"/>
      <c r="I33" s="83"/>
      <c r="J33" s="52">
        <v>0</v>
      </c>
      <c r="K33" s="61">
        <f>0+0</f>
        <v>0</v>
      </c>
      <c r="L33" s="61">
        <v>0</v>
      </c>
      <c r="M33" s="61">
        <v>0</v>
      </c>
      <c r="N33" s="61">
        <v>0</v>
      </c>
      <c r="O33" s="61">
        <v>0</v>
      </c>
      <c r="P33" s="39"/>
      <c r="Q33" s="57">
        <f t="shared" si="0"/>
        <v>0</v>
      </c>
    </row>
    <row r="34" spans="2:17" x14ac:dyDescent="0.2">
      <c r="B34" s="36">
        <f t="shared" si="2"/>
        <v>26</v>
      </c>
      <c r="C34" s="43" t="s">
        <v>257</v>
      </c>
      <c r="D34" s="81" t="s">
        <v>258</v>
      </c>
      <c r="E34" s="82"/>
      <c r="F34" s="82"/>
      <c r="G34" s="82"/>
      <c r="H34" s="82"/>
      <c r="I34" s="83"/>
      <c r="J34" s="52">
        <v>100</v>
      </c>
      <c r="K34" s="54">
        <f t="shared" ref="K34:K35" si="6">50+50</f>
        <v>100</v>
      </c>
      <c r="L34" s="54">
        <f>50+50</f>
        <v>100</v>
      </c>
      <c r="M34" s="42">
        <v>0</v>
      </c>
      <c r="N34" s="42">
        <v>0</v>
      </c>
      <c r="O34" s="42">
        <v>0</v>
      </c>
      <c r="P34" s="39"/>
      <c r="Q34" s="57">
        <f t="shared" si="0"/>
        <v>100</v>
      </c>
    </row>
    <row r="35" spans="2:17" x14ac:dyDescent="0.2">
      <c r="B35" s="36">
        <f t="shared" si="2"/>
        <v>27</v>
      </c>
      <c r="C35" s="43" t="s">
        <v>259</v>
      </c>
      <c r="D35" s="81" t="s">
        <v>260</v>
      </c>
      <c r="E35" s="82"/>
      <c r="F35" s="82"/>
      <c r="G35" s="82"/>
      <c r="H35" s="82"/>
      <c r="I35" s="83"/>
      <c r="J35" s="52">
        <v>100</v>
      </c>
      <c r="K35" s="54">
        <f t="shared" si="6"/>
        <v>100</v>
      </c>
      <c r="L35" s="54">
        <v>0</v>
      </c>
      <c r="M35" s="42">
        <v>0</v>
      </c>
      <c r="N35" s="42">
        <v>0</v>
      </c>
      <c r="O35" s="42">
        <v>0</v>
      </c>
      <c r="P35" s="39"/>
      <c r="Q35" s="57">
        <f t="shared" si="0"/>
        <v>66.666666666666671</v>
      </c>
    </row>
    <row r="36" spans="2:17" x14ac:dyDescent="0.2">
      <c r="B36" s="36">
        <f t="shared" si="2"/>
        <v>28</v>
      </c>
      <c r="C36" s="43" t="s">
        <v>261</v>
      </c>
      <c r="D36" s="81" t="s">
        <v>262</v>
      </c>
      <c r="E36" s="82"/>
      <c r="F36" s="82"/>
      <c r="G36" s="82"/>
      <c r="H36" s="82"/>
      <c r="I36" s="83"/>
      <c r="J36" s="52">
        <v>100</v>
      </c>
      <c r="K36" s="54">
        <f>30+50</f>
        <v>80</v>
      </c>
      <c r="L36" s="54">
        <v>0</v>
      </c>
      <c r="M36" s="42">
        <v>0</v>
      </c>
      <c r="N36" s="42">
        <v>0</v>
      </c>
      <c r="O36" s="42">
        <v>0</v>
      </c>
      <c r="P36" s="39"/>
      <c r="Q36" s="57">
        <f t="shared" si="0"/>
        <v>60</v>
      </c>
    </row>
    <row r="37" spans="2:17" x14ac:dyDescent="0.2">
      <c r="B37" s="36">
        <f t="shared" si="2"/>
        <v>29</v>
      </c>
      <c r="C37" s="43" t="s">
        <v>263</v>
      </c>
      <c r="D37" s="81" t="s">
        <v>264</v>
      </c>
      <c r="E37" s="82"/>
      <c r="F37" s="82"/>
      <c r="G37" s="82"/>
      <c r="H37" s="82"/>
      <c r="I37" s="83"/>
      <c r="J37" s="52">
        <v>100</v>
      </c>
      <c r="K37" s="54">
        <f>40+50</f>
        <v>90</v>
      </c>
      <c r="L37" s="54">
        <v>0</v>
      </c>
      <c r="M37" s="42">
        <v>0</v>
      </c>
      <c r="N37" s="42">
        <v>0</v>
      </c>
      <c r="O37" s="42">
        <v>0</v>
      </c>
      <c r="P37" s="39"/>
      <c r="Q37" s="57">
        <f t="shared" si="0"/>
        <v>63.333333333333336</v>
      </c>
    </row>
    <row r="38" spans="2:17" x14ac:dyDescent="0.2">
      <c r="B38" s="36">
        <f t="shared" si="2"/>
        <v>30</v>
      </c>
      <c r="C38" s="43" t="s">
        <v>265</v>
      </c>
      <c r="D38" s="81" t="s">
        <v>270</v>
      </c>
      <c r="E38" s="82"/>
      <c r="F38" s="82"/>
      <c r="G38" s="82"/>
      <c r="H38" s="82"/>
      <c r="I38" s="83"/>
      <c r="J38" s="52">
        <v>70</v>
      </c>
      <c r="K38" s="54">
        <v>70</v>
      </c>
      <c r="L38" s="54">
        <v>0</v>
      </c>
      <c r="M38" s="42">
        <v>0</v>
      </c>
      <c r="N38" s="42">
        <v>0</v>
      </c>
      <c r="O38" s="42">
        <v>0</v>
      </c>
      <c r="P38" s="39"/>
      <c r="Q38" s="57">
        <f t="shared" si="0"/>
        <v>46.666666666666664</v>
      </c>
    </row>
    <row r="39" spans="2:17" x14ac:dyDescent="0.2">
      <c r="B39" s="36">
        <f t="shared" si="2"/>
        <v>31</v>
      </c>
      <c r="C39" s="43" t="s">
        <v>266</v>
      </c>
      <c r="D39" s="81" t="s">
        <v>267</v>
      </c>
      <c r="E39" s="82"/>
      <c r="F39" s="82"/>
      <c r="G39" s="82"/>
      <c r="H39" s="82"/>
      <c r="I39" s="83"/>
      <c r="J39" s="52">
        <v>100</v>
      </c>
      <c r="K39" s="54">
        <f t="shared" ref="K39:K40" si="7">50+50</f>
        <v>100</v>
      </c>
      <c r="L39" s="56">
        <v>0</v>
      </c>
      <c r="M39" s="42">
        <v>0</v>
      </c>
      <c r="N39" s="42">
        <v>0</v>
      </c>
      <c r="O39" s="42">
        <v>0</v>
      </c>
      <c r="P39" s="39"/>
      <c r="Q39" s="57">
        <f t="shared" si="0"/>
        <v>66.666666666666671</v>
      </c>
    </row>
    <row r="40" spans="2:17" x14ac:dyDescent="0.2">
      <c r="B40" s="36">
        <f t="shared" si="2"/>
        <v>32</v>
      </c>
      <c r="C40" s="43" t="s">
        <v>268</v>
      </c>
      <c r="D40" s="81" t="s">
        <v>269</v>
      </c>
      <c r="E40" s="82"/>
      <c r="F40" s="82"/>
      <c r="G40" s="82"/>
      <c r="H40" s="82"/>
      <c r="I40" s="83"/>
      <c r="J40" s="52">
        <v>100</v>
      </c>
      <c r="K40" s="54">
        <f t="shared" si="7"/>
        <v>100</v>
      </c>
      <c r="L40" s="54">
        <f>50+50</f>
        <v>100</v>
      </c>
      <c r="M40" s="42">
        <v>0</v>
      </c>
      <c r="N40" s="42">
        <v>0</v>
      </c>
      <c r="O40" s="42">
        <v>0</v>
      </c>
      <c r="P40" s="39"/>
      <c r="Q40" s="57">
        <f t="shared" si="0"/>
        <v>100</v>
      </c>
    </row>
    <row r="41" spans="2:17" x14ac:dyDescent="0.2">
      <c r="B41" s="36">
        <f t="shared" si="2"/>
        <v>33</v>
      </c>
      <c r="C41" s="44" t="s">
        <v>69</v>
      </c>
      <c r="D41" s="81" t="s">
        <v>70</v>
      </c>
      <c r="E41" s="82"/>
      <c r="F41" s="82"/>
      <c r="G41" s="82"/>
      <c r="H41" s="82"/>
      <c r="I41" s="83"/>
      <c r="J41" s="52">
        <v>80</v>
      </c>
      <c r="K41" s="54">
        <f>50+40</f>
        <v>90</v>
      </c>
      <c r="L41" s="54">
        <v>75</v>
      </c>
      <c r="M41" s="42">
        <v>0</v>
      </c>
      <c r="N41" s="42">
        <v>0</v>
      </c>
      <c r="O41" s="42">
        <v>0</v>
      </c>
      <c r="P41" s="39"/>
      <c r="Q41" s="57">
        <f t="shared" si="0"/>
        <v>81.666666666666671</v>
      </c>
    </row>
    <row r="42" spans="2:17" x14ac:dyDescent="0.2">
      <c r="B42" s="36">
        <f t="shared" si="2"/>
        <v>34</v>
      </c>
      <c r="C42" s="36"/>
      <c r="D42" s="67"/>
      <c r="E42" s="67"/>
      <c r="F42" s="67"/>
      <c r="G42" s="67"/>
      <c r="H42" s="67"/>
      <c r="I42" s="67"/>
      <c r="J42" s="39"/>
      <c r="K42" s="54"/>
      <c r="L42" s="54"/>
      <c r="M42" s="39"/>
      <c r="N42" s="39"/>
      <c r="O42" s="39"/>
      <c r="P42" s="39"/>
      <c r="Q42" s="13"/>
    </row>
    <row r="43" spans="2:17" x14ac:dyDescent="0.2">
      <c r="B43" s="36">
        <f t="shared" si="2"/>
        <v>35</v>
      </c>
      <c r="C43" s="36"/>
      <c r="D43" s="67"/>
      <c r="E43" s="67"/>
      <c r="F43" s="67"/>
      <c r="G43" s="67"/>
      <c r="H43" s="67"/>
      <c r="I43" s="67"/>
      <c r="J43" s="39"/>
      <c r="K43" s="39"/>
      <c r="L43" s="39"/>
      <c r="M43" s="39"/>
      <c r="N43" s="39"/>
      <c r="O43" s="39"/>
      <c r="P43" s="39"/>
      <c r="Q43" s="13"/>
    </row>
    <row r="44" spans="2:17" x14ac:dyDescent="0.2">
      <c r="B44" s="36">
        <f t="shared" si="2"/>
        <v>36</v>
      </c>
      <c r="C44" s="36"/>
      <c r="D44" s="67"/>
      <c r="E44" s="67"/>
      <c r="F44" s="67"/>
      <c r="G44" s="67"/>
      <c r="H44" s="67"/>
      <c r="I44" s="67"/>
      <c r="J44" s="39"/>
      <c r="K44" s="39"/>
      <c r="L44" s="39"/>
      <c r="M44" s="39"/>
      <c r="N44" s="39"/>
      <c r="O44" s="39"/>
      <c r="P44" s="39"/>
      <c r="Q44" s="13"/>
    </row>
    <row r="45" spans="2:17" x14ac:dyDescent="0.2">
      <c r="B45" s="36">
        <f t="shared" si="2"/>
        <v>37</v>
      </c>
      <c r="C45" s="36"/>
      <c r="D45" s="67"/>
      <c r="E45" s="67"/>
      <c r="F45" s="67"/>
      <c r="G45" s="67"/>
      <c r="H45" s="67"/>
      <c r="I45" s="67"/>
      <c r="J45" s="39"/>
      <c r="K45" s="39"/>
      <c r="L45" s="39"/>
      <c r="M45" s="39"/>
      <c r="N45" s="39"/>
      <c r="O45" s="39"/>
      <c r="P45" s="39"/>
      <c r="Q45" s="13"/>
    </row>
    <row r="46" spans="2:17" x14ac:dyDescent="0.2">
      <c r="B46" s="36">
        <f t="shared" si="2"/>
        <v>38</v>
      </c>
      <c r="C46" s="36"/>
      <c r="D46" s="67"/>
      <c r="E46" s="67"/>
      <c r="F46" s="67"/>
      <c r="G46" s="67"/>
      <c r="H46" s="67"/>
      <c r="I46" s="67"/>
      <c r="J46" s="39"/>
      <c r="K46" s="39"/>
      <c r="L46" s="39"/>
      <c r="M46" s="39"/>
      <c r="N46" s="39"/>
      <c r="O46" s="39"/>
      <c r="P46" s="39"/>
      <c r="Q46" s="13"/>
    </row>
    <row r="47" spans="2:17" x14ac:dyDescent="0.2">
      <c r="B47" s="36">
        <f t="shared" si="2"/>
        <v>39</v>
      </c>
      <c r="C47" s="8"/>
      <c r="D47" s="67"/>
      <c r="E47" s="67"/>
      <c r="F47" s="67"/>
      <c r="G47" s="67"/>
      <c r="H47" s="67"/>
      <c r="I47" s="67"/>
      <c r="J47" s="39"/>
      <c r="K47" s="39"/>
      <c r="L47" s="39"/>
      <c r="M47" s="39"/>
      <c r="N47" s="39"/>
      <c r="O47" s="39"/>
      <c r="P47" s="39"/>
      <c r="Q47" s="13"/>
    </row>
    <row r="48" spans="2:17" x14ac:dyDescent="0.2">
      <c r="B48" s="36">
        <f t="shared" si="2"/>
        <v>40</v>
      </c>
      <c r="C48" s="8"/>
      <c r="D48" s="67"/>
      <c r="E48" s="67"/>
      <c r="F48" s="67"/>
      <c r="G48" s="67"/>
      <c r="H48" s="67"/>
      <c r="I48" s="67"/>
      <c r="J48" s="39"/>
      <c r="K48" s="39"/>
      <c r="L48" s="39"/>
      <c r="M48" s="39"/>
      <c r="N48" s="39"/>
      <c r="O48" s="39"/>
      <c r="P48" s="39"/>
      <c r="Q48" s="13"/>
    </row>
    <row r="49" spans="2:17" x14ac:dyDescent="0.2">
      <c r="B49" s="36">
        <f t="shared" si="2"/>
        <v>41</v>
      </c>
      <c r="C49" s="8"/>
      <c r="D49" s="67"/>
      <c r="E49" s="67"/>
      <c r="F49" s="67"/>
      <c r="G49" s="67"/>
      <c r="H49" s="67"/>
      <c r="I49" s="67"/>
      <c r="J49" s="39"/>
      <c r="K49" s="39"/>
      <c r="L49" s="39"/>
      <c r="M49" s="39"/>
      <c r="N49" s="39"/>
      <c r="O49" s="39"/>
      <c r="P49" s="39"/>
      <c r="Q49" s="13"/>
    </row>
    <row r="50" spans="2:17" x14ac:dyDescent="0.2">
      <c r="B50" s="36">
        <f t="shared" si="2"/>
        <v>42</v>
      </c>
      <c r="C50" s="8"/>
      <c r="D50" s="67"/>
      <c r="E50" s="67"/>
      <c r="F50" s="67"/>
      <c r="G50" s="67"/>
      <c r="H50" s="67"/>
      <c r="I50" s="67"/>
      <c r="J50" s="39"/>
      <c r="K50" s="39"/>
      <c r="L50" s="39"/>
      <c r="M50" s="39"/>
      <c r="N50" s="39"/>
      <c r="O50" s="39"/>
      <c r="P50" s="39"/>
      <c r="Q50" s="13"/>
    </row>
    <row r="51" spans="2:17" x14ac:dyDescent="0.2">
      <c r="B51" s="36">
        <f t="shared" si="2"/>
        <v>43</v>
      </c>
      <c r="C51" s="8"/>
      <c r="D51" s="67"/>
      <c r="E51" s="67"/>
      <c r="F51" s="67"/>
      <c r="G51" s="67"/>
      <c r="H51" s="67"/>
      <c r="I51" s="67"/>
      <c r="J51" s="39"/>
      <c r="K51" s="39"/>
      <c r="L51" s="39"/>
      <c r="M51" s="39"/>
      <c r="N51" s="39"/>
      <c r="O51" s="39"/>
      <c r="P51" s="39"/>
      <c r="Q51" s="13"/>
    </row>
    <row r="52" spans="2:17" x14ac:dyDescent="0.2">
      <c r="B52" s="36">
        <f t="shared" si="2"/>
        <v>44</v>
      </c>
      <c r="C52" s="8"/>
      <c r="D52" s="67"/>
      <c r="E52" s="67"/>
      <c r="F52" s="67"/>
      <c r="G52" s="67"/>
      <c r="H52" s="67"/>
      <c r="I52" s="67"/>
      <c r="J52" s="39"/>
      <c r="K52" s="39"/>
      <c r="L52" s="39"/>
      <c r="M52" s="39"/>
      <c r="N52" s="39"/>
      <c r="O52" s="39"/>
      <c r="P52" s="39"/>
      <c r="Q52" s="13"/>
    </row>
    <row r="53" spans="2:17" x14ac:dyDescent="0.2">
      <c r="B53" s="36">
        <f t="shared" si="2"/>
        <v>45</v>
      </c>
      <c r="C53" s="8"/>
      <c r="D53" s="67"/>
      <c r="E53" s="67"/>
      <c r="F53" s="67"/>
      <c r="G53" s="67"/>
      <c r="H53" s="67"/>
      <c r="I53" s="67"/>
      <c r="J53" s="39"/>
      <c r="K53" s="39"/>
      <c r="L53" s="39"/>
      <c r="M53" s="39"/>
      <c r="N53" s="39"/>
      <c r="O53" s="39"/>
      <c r="P53" s="39"/>
      <c r="Q53" s="13"/>
    </row>
    <row r="54" spans="2:17" x14ac:dyDescent="0.2">
      <c r="C54" s="62"/>
      <c r="D54" s="62"/>
      <c r="E54" s="34"/>
      <c r="H54" s="68" t="s">
        <v>19</v>
      </c>
      <c r="I54" s="68"/>
      <c r="J54" s="37">
        <f t="shared" ref="J54:Q56" si="8">COUNTIF(J9:J53,"&gt;=70")</f>
        <v>32</v>
      </c>
      <c r="K54" s="59">
        <f t="shared" si="8"/>
        <v>32</v>
      </c>
      <c r="L54" s="59">
        <f t="shared" si="8"/>
        <v>13</v>
      </c>
      <c r="M54" s="37">
        <f t="shared" si="8"/>
        <v>0</v>
      </c>
      <c r="N54" s="37">
        <f t="shared" si="8"/>
        <v>0</v>
      </c>
      <c r="O54" s="37">
        <f t="shared" si="8"/>
        <v>0</v>
      </c>
      <c r="P54" s="37">
        <f t="shared" si="8"/>
        <v>0</v>
      </c>
      <c r="Q54" s="26">
        <f t="shared" si="8"/>
        <v>13</v>
      </c>
    </row>
    <row r="55" spans="2:17" x14ac:dyDescent="0.2">
      <c r="C55" s="62"/>
      <c r="D55" s="62"/>
      <c r="E55" s="20"/>
      <c r="H55" s="66" t="s">
        <v>20</v>
      </c>
      <c r="I55" s="66"/>
      <c r="J55" s="35">
        <f t="shared" ref="J55:L55" si="9">COUNTIF(J9:J53,"&lt;70")</f>
        <v>1</v>
      </c>
      <c r="K55" s="58">
        <f t="shared" si="9"/>
        <v>1</v>
      </c>
      <c r="L55" s="58">
        <f t="shared" si="9"/>
        <v>20</v>
      </c>
      <c r="M55" s="45">
        <f t="shared" si="8"/>
        <v>0</v>
      </c>
      <c r="N55" s="45">
        <f t="shared" si="8"/>
        <v>0</v>
      </c>
      <c r="O55" s="45">
        <f t="shared" si="8"/>
        <v>0</v>
      </c>
      <c r="P55" s="45">
        <f t="shared" si="8"/>
        <v>0</v>
      </c>
      <c r="Q55" s="58">
        <f t="shared" ref="Q55" si="10">COUNTIF(Q9:Q53,"&lt;70")</f>
        <v>20</v>
      </c>
    </row>
    <row r="56" spans="2:17" x14ac:dyDescent="0.2">
      <c r="C56" s="62"/>
      <c r="D56" s="62"/>
      <c r="E56" s="62"/>
      <c r="H56" s="66" t="s">
        <v>21</v>
      </c>
      <c r="I56" s="66"/>
      <c r="J56" s="35">
        <f t="shared" ref="J56:L56" si="11">COUNT(J9:J53)</f>
        <v>33</v>
      </c>
      <c r="K56" s="58">
        <f t="shared" si="11"/>
        <v>33</v>
      </c>
      <c r="L56" s="58">
        <f t="shared" si="11"/>
        <v>33</v>
      </c>
      <c r="M56" s="45">
        <f t="shared" si="8"/>
        <v>0</v>
      </c>
      <c r="N56" s="45">
        <f t="shared" si="8"/>
        <v>0</v>
      </c>
      <c r="O56" s="45">
        <f t="shared" si="8"/>
        <v>0</v>
      </c>
      <c r="P56" s="45">
        <f t="shared" si="8"/>
        <v>0</v>
      </c>
      <c r="Q56" s="58">
        <f t="shared" ref="Q56" si="12">COUNT(Q9:Q53)</f>
        <v>33</v>
      </c>
    </row>
    <row r="57" spans="2:17" x14ac:dyDescent="0.2">
      <c r="C57" s="62"/>
      <c r="D57" s="62"/>
      <c r="E57" s="34"/>
      <c r="F57" s="11"/>
      <c r="H57" s="63" t="s">
        <v>16</v>
      </c>
      <c r="I57" s="63"/>
      <c r="J57" s="24">
        <f>J54/J56</f>
        <v>0.96969696969696972</v>
      </c>
      <c r="K57" s="24">
        <f t="shared" ref="K57:L57" si="13">K54/K56</f>
        <v>0.96969696969696972</v>
      </c>
      <c r="L57" s="24">
        <f t="shared" si="13"/>
        <v>0.39393939393939392</v>
      </c>
      <c r="M57" s="25">
        <v>0</v>
      </c>
      <c r="N57" s="25">
        <v>0</v>
      </c>
      <c r="O57" s="25">
        <v>0</v>
      </c>
      <c r="P57" s="25">
        <v>0</v>
      </c>
      <c r="Q57" s="25">
        <f t="shared" ref="Q57" si="14">Q54/Q56</f>
        <v>0.39393939393939392</v>
      </c>
    </row>
    <row r="58" spans="2:17" x14ac:dyDescent="0.2">
      <c r="C58" s="62"/>
      <c r="D58" s="62"/>
      <c r="E58" s="34"/>
      <c r="F58" s="11"/>
      <c r="H58" s="63" t="s">
        <v>17</v>
      </c>
      <c r="I58" s="63"/>
      <c r="J58" s="24">
        <f>J55/J56</f>
        <v>3.0303030303030304E-2</v>
      </c>
      <c r="K58" s="24">
        <f t="shared" ref="K58:L58" si="15">K55/K56</f>
        <v>3.0303030303030304E-2</v>
      </c>
      <c r="L58" s="24">
        <f t="shared" si="15"/>
        <v>0.60606060606060608</v>
      </c>
      <c r="M58" s="25">
        <v>0</v>
      </c>
      <c r="N58" s="25">
        <v>0</v>
      </c>
      <c r="O58" s="25">
        <v>0</v>
      </c>
      <c r="P58" s="25">
        <v>0</v>
      </c>
      <c r="Q58" s="25">
        <f t="shared" ref="Q58" si="16">Q55/Q56</f>
        <v>0.60606060606060608</v>
      </c>
    </row>
    <row r="59" spans="2:17" x14ac:dyDescent="0.2">
      <c r="C59" s="62"/>
      <c r="D59" s="62"/>
      <c r="E59" s="20"/>
      <c r="F59" s="11"/>
    </row>
    <row r="60" spans="2:17" x14ac:dyDescent="0.2">
      <c r="C60" s="34"/>
      <c r="D60" s="48"/>
      <c r="E60" s="20"/>
      <c r="F60" s="11"/>
    </row>
    <row r="61" spans="2:17" x14ac:dyDescent="0.2">
      <c r="J61" s="64"/>
      <c r="K61" s="64"/>
      <c r="L61" s="64"/>
      <c r="M61" s="64"/>
      <c r="N61" s="64"/>
      <c r="O61" s="64"/>
      <c r="P61" s="64"/>
    </row>
    <row r="62" spans="2:17" x14ac:dyDescent="0.2">
      <c r="J62" s="65" t="s">
        <v>18</v>
      </c>
      <c r="K62" s="65"/>
      <c r="L62" s="65"/>
      <c r="M62" s="65"/>
      <c r="N62" s="65"/>
      <c r="O62" s="65"/>
      <c r="P62" s="65"/>
    </row>
  </sheetData>
  <mergeCells count="67"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60"/>
  <sheetViews>
    <sheetView zoomScaleNormal="120" workbookViewId="0">
      <selection activeCell="Q9" sqref="Q9"/>
    </sheetView>
  </sheetViews>
  <sheetFormatPr baseColWidth="10" defaultRowHeight="15" x14ac:dyDescent="0.2"/>
  <cols>
    <col min="1" max="1" width="1.33203125" customWidth="1"/>
    <col min="2" max="2" width="3.83203125" customWidth="1"/>
    <col min="3" max="3" width="9" customWidth="1"/>
    <col min="4" max="4" width="7.6640625" style="47" customWidth="1"/>
    <col min="5" max="6" width="7.6640625" customWidth="1"/>
    <col min="7" max="7" width="8.6640625" customWidth="1"/>
    <col min="8" max="8" width="3.1640625" customWidth="1"/>
    <col min="9" max="9" width="6.1640625" customWidth="1"/>
    <col min="10" max="10" width="5.1640625" customWidth="1"/>
    <col min="11" max="11" width="5" customWidth="1"/>
    <col min="12" max="12" width="4.6640625" customWidth="1"/>
    <col min="13" max="13" width="5.33203125" customWidth="1"/>
    <col min="14" max="14" width="4.83203125" customWidth="1"/>
    <col min="15" max="15" width="4.33203125" customWidth="1"/>
    <col min="16" max="16" width="4" customWidth="1"/>
    <col min="17" max="17" width="6.33203125" customWidth="1"/>
    <col min="18" max="19" width="5.6640625" customWidth="1"/>
  </cols>
  <sheetData>
    <row r="2" spans="2:18" ht="16" x14ac:dyDescent="0.2">
      <c r="B2" s="72" t="s">
        <v>9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2"/>
      <c r="R2" s="2"/>
    </row>
    <row r="3" spans="2:18" x14ac:dyDescent="0.2">
      <c r="C3" s="73" t="s">
        <v>8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1"/>
      <c r="R3" s="1"/>
    </row>
    <row r="4" spans="2:18" x14ac:dyDescent="0.2">
      <c r="C4" t="s">
        <v>0</v>
      </c>
      <c r="D4" s="74" t="s">
        <v>281</v>
      </c>
      <c r="E4" s="74"/>
      <c r="F4" s="74"/>
      <c r="G4" s="74"/>
      <c r="I4" t="s">
        <v>1</v>
      </c>
      <c r="J4" s="75" t="s">
        <v>283</v>
      </c>
      <c r="K4" s="75"/>
      <c r="M4" t="s">
        <v>2</v>
      </c>
      <c r="N4" s="76">
        <v>45952</v>
      </c>
      <c r="O4" s="76"/>
    </row>
    <row r="5" spans="2:18" ht="6.75" customHeight="1" x14ac:dyDescent="0.2">
      <c r="D5" s="46"/>
      <c r="E5" s="6"/>
      <c r="F5" s="6"/>
      <c r="G5" s="6"/>
    </row>
    <row r="6" spans="2:18" x14ac:dyDescent="0.2">
      <c r="C6" t="s">
        <v>3</v>
      </c>
      <c r="D6" s="77" t="s">
        <v>277</v>
      </c>
      <c r="E6" s="77"/>
      <c r="F6" s="77"/>
      <c r="G6" s="77"/>
      <c r="I6" s="78" t="s">
        <v>22</v>
      </c>
      <c r="J6" s="78"/>
      <c r="K6" s="79" t="s">
        <v>24</v>
      </c>
      <c r="L6" s="79"/>
      <c r="M6" s="79"/>
      <c r="N6" s="79"/>
      <c r="O6" s="79"/>
      <c r="P6" s="79"/>
    </row>
    <row r="7" spans="2:18" ht="11.25" customHeight="1" x14ac:dyDescent="0.2"/>
    <row r="8" spans="2:18" x14ac:dyDescent="0.2">
      <c r="B8" s="3" t="s">
        <v>4</v>
      </c>
      <c r="C8" s="3" t="s">
        <v>6</v>
      </c>
      <c r="D8" s="91" t="s">
        <v>5</v>
      </c>
      <c r="E8" s="91"/>
      <c r="F8" s="91"/>
      <c r="G8" s="91"/>
      <c r="H8" s="91"/>
      <c r="I8" s="91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12" t="s">
        <v>23</v>
      </c>
    </row>
    <row r="9" spans="2:18" x14ac:dyDescent="0.2">
      <c r="B9" s="7">
        <v>1</v>
      </c>
      <c r="C9" s="49" t="s">
        <v>75</v>
      </c>
      <c r="D9" s="84" t="s">
        <v>76</v>
      </c>
      <c r="E9" s="85"/>
      <c r="F9" s="85"/>
      <c r="G9" s="85"/>
      <c r="H9" s="85"/>
      <c r="I9" s="86"/>
      <c r="J9" s="50">
        <v>100</v>
      </c>
      <c r="K9" s="40">
        <v>0</v>
      </c>
      <c r="L9" s="5">
        <v>0</v>
      </c>
      <c r="M9" s="27"/>
      <c r="N9" s="27"/>
      <c r="O9" s="27"/>
      <c r="P9" s="5"/>
      <c r="Q9" s="51">
        <v>100</v>
      </c>
    </row>
    <row r="10" spans="2:18" x14ac:dyDescent="0.2">
      <c r="B10" s="7">
        <f>B9+1</f>
        <v>2</v>
      </c>
      <c r="C10" s="49" t="s">
        <v>77</v>
      </c>
      <c r="D10" s="84" t="s">
        <v>78</v>
      </c>
      <c r="E10" s="85"/>
      <c r="F10" s="85"/>
      <c r="G10" s="85"/>
      <c r="H10" s="85"/>
      <c r="I10" s="86"/>
      <c r="J10" s="50">
        <v>90</v>
      </c>
      <c r="K10" s="40">
        <v>0</v>
      </c>
      <c r="L10" s="5">
        <v>0</v>
      </c>
      <c r="M10" s="27"/>
      <c r="N10" s="27"/>
      <c r="O10" s="27"/>
      <c r="P10" s="5"/>
      <c r="Q10" s="51">
        <v>90</v>
      </c>
    </row>
    <row r="11" spans="2:18" x14ac:dyDescent="0.2">
      <c r="B11" s="7">
        <f t="shared" ref="B11:B51" si="0">B10+1</f>
        <v>3</v>
      </c>
      <c r="C11" s="49" t="s">
        <v>79</v>
      </c>
      <c r="D11" s="84" t="s">
        <v>80</v>
      </c>
      <c r="E11" s="85"/>
      <c r="F11" s="85"/>
      <c r="G11" s="85"/>
      <c r="H11" s="85"/>
      <c r="I11" s="86"/>
      <c r="J11" s="50">
        <v>100</v>
      </c>
      <c r="K11" s="40">
        <v>0</v>
      </c>
      <c r="L11" s="5">
        <v>0</v>
      </c>
      <c r="M11" s="27"/>
      <c r="N11" s="27"/>
      <c r="O11" s="27"/>
      <c r="P11" s="5"/>
      <c r="Q11" s="51">
        <v>100</v>
      </c>
    </row>
    <row r="12" spans="2:18" x14ac:dyDescent="0.2">
      <c r="B12" s="7">
        <f t="shared" si="0"/>
        <v>4</v>
      </c>
      <c r="C12" s="49" t="s">
        <v>81</v>
      </c>
      <c r="D12" s="84" t="s">
        <v>82</v>
      </c>
      <c r="E12" s="85"/>
      <c r="F12" s="85"/>
      <c r="G12" s="85"/>
      <c r="H12" s="85"/>
      <c r="I12" s="86"/>
      <c r="J12" s="50">
        <v>95</v>
      </c>
      <c r="K12" s="40">
        <v>0</v>
      </c>
      <c r="L12" s="5">
        <v>0</v>
      </c>
      <c r="M12" s="27"/>
      <c r="N12" s="27"/>
      <c r="O12" s="27"/>
      <c r="P12" s="5"/>
      <c r="Q12" s="51">
        <v>95</v>
      </c>
    </row>
    <row r="13" spans="2:18" x14ac:dyDescent="0.2">
      <c r="B13" s="7">
        <v>5</v>
      </c>
      <c r="C13" s="49" t="s">
        <v>83</v>
      </c>
      <c r="D13" s="84" t="s">
        <v>84</v>
      </c>
      <c r="E13" s="85"/>
      <c r="F13" s="85"/>
      <c r="G13" s="85"/>
      <c r="H13" s="85"/>
      <c r="I13" s="86"/>
      <c r="J13" s="50">
        <v>75</v>
      </c>
      <c r="K13" s="40">
        <v>0</v>
      </c>
      <c r="L13" s="5">
        <v>0</v>
      </c>
      <c r="M13" s="27"/>
      <c r="N13" s="27"/>
      <c r="O13" s="27"/>
      <c r="P13" s="5"/>
      <c r="Q13" s="51">
        <v>75</v>
      </c>
    </row>
    <row r="14" spans="2:18" x14ac:dyDescent="0.2">
      <c r="B14" s="7">
        <f t="shared" si="0"/>
        <v>6</v>
      </c>
      <c r="C14" s="49" t="s">
        <v>85</v>
      </c>
      <c r="D14" s="84" t="s">
        <v>86</v>
      </c>
      <c r="E14" s="85"/>
      <c r="F14" s="85"/>
      <c r="G14" s="85"/>
      <c r="H14" s="85"/>
      <c r="I14" s="86"/>
      <c r="J14" s="50">
        <v>100</v>
      </c>
      <c r="K14" s="40">
        <v>0</v>
      </c>
      <c r="L14" s="5">
        <v>0</v>
      </c>
      <c r="M14" s="27"/>
      <c r="N14" s="27"/>
      <c r="O14" s="27"/>
      <c r="P14" s="5"/>
      <c r="Q14" s="51">
        <v>100</v>
      </c>
    </row>
    <row r="15" spans="2:18" x14ac:dyDescent="0.2">
      <c r="B15" s="7">
        <f t="shared" si="0"/>
        <v>7</v>
      </c>
      <c r="C15" s="49" t="s">
        <v>87</v>
      </c>
      <c r="D15" s="84" t="s">
        <v>88</v>
      </c>
      <c r="E15" s="85"/>
      <c r="F15" s="85"/>
      <c r="G15" s="85"/>
      <c r="H15" s="85"/>
      <c r="I15" s="86"/>
      <c r="J15" s="50">
        <v>90</v>
      </c>
      <c r="K15" s="40">
        <v>0</v>
      </c>
      <c r="L15" s="5">
        <v>0</v>
      </c>
      <c r="M15" s="27"/>
      <c r="N15" s="27"/>
      <c r="O15" s="27"/>
      <c r="P15" s="5"/>
      <c r="Q15" s="51">
        <v>90</v>
      </c>
    </row>
    <row r="16" spans="2:18" x14ac:dyDescent="0.2">
      <c r="B16" s="7">
        <f t="shared" si="0"/>
        <v>8</v>
      </c>
      <c r="C16" s="49" t="s">
        <v>89</v>
      </c>
      <c r="D16" s="84" t="s">
        <v>90</v>
      </c>
      <c r="E16" s="85"/>
      <c r="F16" s="85"/>
      <c r="G16" s="85"/>
      <c r="H16" s="85"/>
      <c r="I16" s="86"/>
      <c r="J16" s="50">
        <v>100</v>
      </c>
      <c r="K16" s="40">
        <v>0</v>
      </c>
      <c r="L16" s="5">
        <v>0</v>
      </c>
      <c r="M16" s="27"/>
      <c r="N16" s="27"/>
      <c r="O16" s="27"/>
      <c r="P16" s="5"/>
      <c r="Q16" s="51">
        <v>100</v>
      </c>
    </row>
    <row r="17" spans="2:17" x14ac:dyDescent="0.2">
      <c r="B17" s="7">
        <f t="shared" si="0"/>
        <v>9</v>
      </c>
      <c r="C17" s="49" t="s">
        <v>91</v>
      </c>
      <c r="D17" s="84" t="s">
        <v>92</v>
      </c>
      <c r="E17" s="85"/>
      <c r="F17" s="85"/>
      <c r="G17" s="85"/>
      <c r="H17" s="85"/>
      <c r="I17" s="86"/>
      <c r="J17" s="50">
        <v>0</v>
      </c>
      <c r="K17" s="40">
        <v>0</v>
      </c>
      <c r="L17" s="5">
        <v>0</v>
      </c>
      <c r="M17" s="27"/>
      <c r="N17" s="27"/>
      <c r="O17" s="27"/>
      <c r="P17" s="5"/>
      <c r="Q17" s="51">
        <v>0</v>
      </c>
    </row>
    <row r="18" spans="2:17" x14ac:dyDescent="0.2">
      <c r="B18" s="7">
        <f t="shared" si="0"/>
        <v>10</v>
      </c>
      <c r="C18" s="49" t="s">
        <v>93</v>
      </c>
      <c r="D18" s="84" t="s">
        <v>94</v>
      </c>
      <c r="E18" s="85"/>
      <c r="F18" s="85"/>
      <c r="G18" s="85"/>
      <c r="H18" s="85"/>
      <c r="I18" s="86"/>
      <c r="J18" s="50">
        <v>100</v>
      </c>
      <c r="K18" s="40">
        <v>0</v>
      </c>
      <c r="L18" s="5">
        <v>0</v>
      </c>
      <c r="M18" s="27"/>
      <c r="N18" s="27"/>
      <c r="O18" s="27"/>
      <c r="P18" s="5"/>
      <c r="Q18" s="51">
        <v>100</v>
      </c>
    </row>
    <row r="19" spans="2:17" x14ac:dyDescent="0.2">
      <c r="B19" s="7">
        <f t="shared" si="0"/>
        <v>11</v>
      </c>
      <c r="C19" s="49" t="s">
        <v>95</v>
      </c>
      <c r="D19" s="84" t="s">
        <v>96</v>
      </c>
      <c r="E19" s="85"/>
      <c r="F19" s="85"/>
      <c r="G19" s="85"/>
      <c r="H19" s="85"/>
      <c r="I19" s="86"/>
      <c r="J19" s="50">
        <v>100</v>
      </c>
      <c r="K19" s="40">
        <v>0</v>
      </c>
      <c r="L19" s="5">
        <v>0</v>
      </c>
      <c r="M19" s="27"/>
      <c r="N19" s="27"/>
      <c r="O19" s="27"/>
      <c r="P19" s="5"/>
      <c r="Q19" s="51">
        <v>100</v>
      </c>
    </row>
    <row r="20" spans="2:17" x14ac:dyDescent="0.2">
      <c r="B20" s="7">
        <f t="shared" si="0"/>
        <v>12</v>
      </c>
      <c r="C20" s="49" t="s">
        <v>97</v>
      </c>
      <c r="D20" s="84" t="s">
        <v>98</v>
      </c>
      <c r="E20" s="85"/>
      <c r="F20" s="85"/>
      <c r="G20" s="85"/>
      <c r="H20" s="85"/>
      <c r="I20" s="86"/>
      <c r="J20" s="50">
        <v>90</v>
      </c>
      <c r="K20" s="40">
        <v>0</v>
      </c>
      <c r="L20" s="5">
        <v>0</v>
      </c>
      <c r="M20" s="27"/>
      <c r="N20" s="27"/>
      <c r="O20" s="27"/>
      <c r="P20" s="5"/>
      <c r="Q20" s="51">
        <v>90</v>
      </c>
    </row>
    <row r="21" spans="2:17" x14ac:dyDescent="0.2">
      <c r="B21" s="7">
        <f t="shared" si="0"/>
        <v>13</v>
      </c>
      <c r="C21" s="49" t="s">
        <v>99</v>
      </c>
      <c r="D21" s="84" t="s">
        <v>100</v>
      </c>
      <c r="E21" s="85"/>
      <c r="F21" s="85"/>
      <c r="G21" s="85"/>
      <c r="H21" s="85"/>
      <c r="I21" s="86"/>
      <c r="J21" s="50">
        <v>85</v>
      </c>
      <c r="K21" s="40">
        <v>0</v>
      </c>
      <c r="L21" s="5">
        <v>0</v>
      </c>
      <c r="M21" s="27"/>
      <c r="N21" s="27"/>
      <c r="O21" s="27"/>
      <c r="P21" s="5"/>
      <c r="Q21" s="51">
        <v>85</v>
      </c>
    </row>
    <row r="22" spans="2:17" x14ac:dyDescent="0.2">
      <c r="B22" s="7">
        <f t="shared" si="0"/>
        <v>14</v>
      </c>
      <c r="C22" s="49" t="s">
        <v>101</v>
      </c>
      <c r="D22" s="84" t="s">
        <v>102</v>
      </c>
      <c r="E22" s="85"/>
      <c r="F22" s="85"/>
      <c r="G22" s="85"/>
      <c r="H22" s="85"/>
      <c r="I22" s="86"/>
      <c r="J22" s="50">
        <v>95</v>
      </c>
      <c r="K22" s="40">
        <v>0</v>
      </c>
      <c r="L22" s="28">
        <v>0</v>
      </c>
      <c r="M22" s="28"/>
      <c r="N22" s="28"/>
      <c r="O22" s="28"/>
      <c r="P22" s="28"/>
      <c r="Q22" s="51">
        <v>95</v>
      </c>
    </row>
    <row r="23" spans="2:17" x14ac:dyDescent="0.2">
      <c r="B23" s="7">
        <f t="shared" si="0"/>
        <v>15</v>
      </c>
      <c r="C23" s="49" t="s">
        <v>103</v>
      </c>
      <c r="D23" s="84" t="s">
        <v>104</v>
      </c>
      <c r="E23" s="85"/>
      <c r="F23" s="85"/>
      <c r="G23" s="85"/>
      <c r="H23" s="85"/>
      <c r="I23" s="86"/>
      <c r="J23" s="50">
        <v>90</v>
      </c>
      <c r="K23" s="40">
        <v>0</v>
      </c>
      <c r="L23" s="28">
        <v>0</v>
      </c>
      <c r="M23" s="28"/>
      <c r="N23" s="28"/>
      <c r="O23" s="28"/>
      <c r="P23" s="28"/>
      <c r="Q23" s="51">
        <v>90</v>
      </c>
    </row>
    <row r="24" spans="2:17" x14ac:dyDescent="0.2">
      <c r="B24" s="7">
        <v>16</v>
      </c>
      <c r="C24" s="49" t="s">
        <v>105</v>
      </c>
      <c r="D24" s="84" t="s">
        <v>106</v>
      </c>
      <c r="E24" s="85"/>
      <c r="F24" s="85"/>
      <c r="G24" s="85"/>
      <c r="H24" s="85"/>
      <c r="I24" s="86"/>
      <c r="J24" s="50">
        <v>90</v>
      </c>
      <c r="K24" s="40">
        <v>0</v>
      </c>
      <c r="L24" s="28">
        <v>0</v>
      </c>
      <c r="M24" s="28"/>
      <c r="N24" s="28"/>
      <c r="O24" s="28"/>
      <c r="P24" s="28"/>
      <c r="Q24" s="51">
        <v>90</v>
      </c>
    </row>
    <row r="25" spans="2:17" x14ac:dyDescent="0.2">
      <c r="B25" s="7">
        <f t="shared" si="0"/>
        <v>17</v>
      </c>
      <c r="C25" s="49" t="s">
        <v>107</v>
      </c>
      <c r="D25" s="84" t="s">
        <v>108</v>
      </c>
      <c r="E25" s="85"/>
      <c r="F25" s="85"/>
      <c r="G25" s="85"/>
      <c r="H25" s="85"/>
      <c r="I25" s="86"/>
      <c r="J25" s="50">
        <v>100</v>
      </c>
      <c r="K25" s="40">
        <v>0</v>
      </c>
      <c r="L25" s="28">
        <v>0</v>
      </c>
      <c r="M25" s="28"/>
      <c r="N25" s="28"/>
      <c r="O25" s="28"/>
      <c r="P25" s="28"/>
      <c r="Q25" s="51">
        <v>100</v>
      </c>
    </row>
    <row r="26" spans="2:17" x14ac:dyDescent="0.2">
      <c r="B26" s="7">
        <f t="shared" si="0"/>
        <v>18</v>
      </c>
      <c r="C26" s="49" t="s">
        <v>42</v>
      </c>
      <c r="D26" s="84" t="s">
        <v>109</v>
      </c>
      <c r="E26" s="85"/>
      <c r="F26" s="85"/>
      <c r="G26" s="85"/>
      <c r="H26" s="85"/>
      <c r="I26" s="86"/>
      <c r="J26" s="50">
        <v>70</v>
      </c>
      <c r="K26" s="40">
        <v>0</v>
      </c>
      <c r="L26" s="28">
        <v>0</v>
      </c>
      <c r="M26" s="28"/>
      <c r="N26" s="28"/>
      <c r="O26" s="28"/>
      <c r="P26" s="28"/>
      <c r="Q26" s="51">
        <v>70</v>
      </c>
    </row>
    <row r="27" spans="2:17" x14ac:dyDescent="0.2">
      <c r="B27" s="36">
        <v>19</v>
      </c>
      <c r="C27" s="49" t="s">
        <v>110</v>
      </c>
      <c r="D27" s="84" t="s">
        <v>111</v>
      </c>
      <c r="E27" s="85"/>
      <c r="F27" s="85"/>
      <c r="G27" s="85"/>
      <c r="H27" s="85"/>
      <c r="I27" s="86"/>
      <c r="J27" s="50">
        <v>90</v>
      </c>
      <c r="K27" s="40">
        <v>0</v>
      </c>
      <c r="L27" s="39">
        <v>0</v>
      </c>
      <c r="M27" s="39"/>
      <c r="N27" s="39"/>
      <c r="O27" s="39"/>
      <c r="P27" s="39"/>
      <c r="Q27" s="51">
        <v>90</v>
      </c>
    </row>
    <row r="28" spans="2:17" x14ac:dyDescent="0.2">
      <c r="B28" s="36">
        <f t="shared" si="0"/>
        <v>20</v>
      </c>
      <c r="C28" s="49" t="s">
        <v>112</v>
      </c>
      <c r="D28" s="84" t="s">
        <v>113</v>
      </c>
      <c r="E28" s="85"/>
      <c r="F28" s="85"/>
      <c r="G28" s="85"/>
      <c r="H28" s="85"/>
      <c r="I28" s="86"/>
      <c r="J28" s="50">
        <v>0</v>
      </c>
      <c r="K28" s="40">
        <v>0</v>
      </c>
      <c r="L28" s="28">
        <v>0</v>
      </c>
      <c r="M28" s="28"/>
      <c r="N28" s="28"/>
      <c r="O28" s="28"/>
      <c r="P28" s="28"/>
      <c r="Q28" s="51">
        <v>0</v>
      </c>
    </row>
    <row r="29" spans="2:17" x14ac:dyDescent="0.2">
      <c r="B29" s="36">
        <f t="shared" si="0"/>
        <v>21</v>
      </c>
      <c r="C29" s="49" t="s">
        <v>114</v>
      </c>
      <c r="D29" s="84" t="s">
        <v>115</v>
      </c>
      <c r="E29" s="85"/>
      <c r="F29" s="85"/>
      <c r="G29" s="85"/>
      <c r="H29" s="85"/>
      <c r="I29" s="86"/>
      <c r="J29" s="50">
        <v>100</v>
      </c>
      <c r="K29" s="40">
        <v>0</v>
      </c>
      <c r="L29" s="28">
        <v>0</v>
      </c>
      <c r="M29" s="28"/>
      <c r="N29" s="28"/>
      <c r="O29" s="28"/>
      <c r="P29" s="28"/>
      <c r="Q29" s="51">
        <v>100</v>
      </c>
    </row>
    <row r="30" spans="2:17" x14ac:dyDescent="0.2">
      <c r="B30" s="36">
        <f t="shared" si="0"/>
        <v>22</v>
      </c>
      <c r="C30" s="49" t="s">
        <v>116</v>
      </c>
      <c r="D30" s="84" t="s">
        <v>117</v>
      </c>
      <c r="E30" s="85"/>
      <c r="F30" s="85"/>
      <c r="G30" s="85"/>
      <c r="H30" s="85"/>
      <c r="I30" s="86"/>
      <c r="J30" s="50">
        <v>0</v>
      </c>
      <c r="K30" s="40">
        <v>0</v>
      </c>
      <c r="L30" s="28">
        <v>0</v>
      </c>
      <c r="M30" s="28"/>
      <c r="N30" s="28"/>
      <c r="O30" s="28"/>
      <c r="P30" s="28"/>
      <c r="Q30" s="51">
        <v>0</v>
      </c>
    </row>
    <row r="31" spans="2:17" x14ac:dyDescent="0.2">
      <c r="B31" s="36">
        <f t="shared" si="0"/>
        <v>23</v>
      </c>
      <c r="C31" s="49" t="s">
        <v>118</v>
      </c>
      <c r="D31" s="84" t="s">
        <v>119</v>
      </c>
      <c r="E31" s="85"/>
      <c r="F31" s="85"/>
      <c r="G31" s="85"/>
      <c r="H31" s="85"/>
      <c r="I31" s="86"/>
      <c r="J31" s="50">
        <v>85</v>
      </c>
      <c r="K31" s="40">
        <v>0</v>
      </c>
      <c r="L31" s="28">
        <v>0</v>
      </c>
      <c r="M31" s="28"/>
      <c r="N31" s="28"/>
      <c r="O31" s="28"/>
      <c r="P31" s="28"/>
      <c r="Q31" s="51">
        <v>85</v>
      </c>
    </row>
    <row r="32" spans="2:17" x14ac:dyDescent="0.2">
      <c r="B32" s="36">
        <f t="shared" si="0"/>
        <v>24</v>
      </c>
      <c r="C32" s="49" t="s">
        <v>120</v>
      </c>
      <c r="D32" s="84" t="s">
        <v>121</v>
      </c>
      <c r="E32" s="85"/>
      <c r="F32" s="85"/>
      <c r="G32" s="85"/>
      <c r="H32" s="85"/>
      <c r="I32" s="86"/>
      <c r="J32" s="50">
        <v>100</v>
      </c>
      <c r="K32" s="40">
        <v>0</v>
      </c>
      <c r="L32" s="28">
        <v>0</v>
      </c>
      <c r="M32" s="28"/>
      <c r="N32" s="28"/>
      <c r="O32" s="28"/>
      <c r="P32" s="28"/>
      <c r="Q32" s="51">
        <v>100</v>
      </c>
    </row>
    <row r="33" spans="2:17" x14ac:dyDescent="0.2">
      <c r="B33" s="36">
        <f t="shared" si="0"/>
        <v>25</v>
      </c>
      <c r="C33" s="49" t="s">
        <v>122</v>
      </c>
      <c r="D33" s="84" t="s">
        <v>123</v>
      </c>
      <c r="E33" s="85"/>
      <c r="F33" s="85"/>
      <c r="G33" s="85"/>
      <c r="H33" s="85"/>
      <c r="I33" s="86"/>
      <c r="J33" s="50">
        <v>0</v>
      </c>
      <c r="K33" s="40">
        <v>0</v>
      </c>
      <c r="L33" s="28">
        <v>0</v>
      </c>
      <c r="M33" s="28"/>
      <c r="N33" s="28"/>
      <c r="O33" s="28"/>
      <c r="P33" s="28"/>
      <c r="Q33" s="51">
        <v>0</v>
      </c>
    </row>
    <row r="34" spans="2:17" x14ac:dyDescent="0.2">
      <c r="B34" s="36">
        <v>26</v>
      </c>
      <c r="C34" s="49" t="s">
        <v>124</v>
      </c>
      <c r="D34" s="84" t="s">
        <v>125</v>
      </c>
      <c r="E34" s="85"/>
      <c r="F34" s="85"/>
      <c r="G34" s="85"/>
      <c r="H34" s="85"/>
      <c r="I34" s="86"/>
      <c r="J34" s="50">
        <v>100</v>
      </c>
      <c r="K34" s="40">
        <v>0</v>
      </c>
      <c r="L34" s="28">
        <v>0</v>
      </c>
      <c r="M34" s="28"/>
      <c r="N34" s="28"/>
      <c r="O34" s="28"/>
      <c r="P34" s="28"/>
      <c r="Q34" s="51">
        <v>100</v>
      </c>
    </row>
    <row r="35" spans="2:17" x14ac:dyDescent="0.2">
      <c r="B35" s="36">
        <f t="shared" si="0"/>
        <v>27</v>
      </c>
      <c r="C35" s="49" t="s">
        <v>126</v>
      </c>
      <c r="D35" s="84" t="s">
        <v>127</v>
      </c>
      <c r="E35" s="85"/>
      <c r="F35" s="85"/>
      <c r="G35" s="85"/>
      <c r="H35" s="85"/>
      <c r="I35" s="86"/>
      <c r="J35" s="50">
        <v>0</v>
      </c>
      <c r="K35" s="40">
        <v>0</v>
      </c>
      <c r="L35" s="28">
        <v>0</v>
      </c>
      <c r="M35" s="28"/>
      <c r="N35" s="28"/>
      <c r="O35" s="28"/>
      <c r="P35" s="28"/>
      <c r="Q35" s="51">
        <v>0</v>
      </c>
    </row>
    <row r="36" spans="2:17" x14ac:dyDescent="0.2">
      <c r="B36" s="36">
        <f t="shared" si="0"/>
        <v>28</v>
      </c>
      <c r="C36" s="49" t="s">
        <v>128</v>
      </c>
      <c r="D36" s="84" t="s">
        <v>138</v>
      </c>
      <c r="E36" s="85"/>
      <c r="F36" s="85"/>
      <c r="G36" s="85"/>
      <c r="H36" s="85"/>
      <c r="I36" s="86"/>
      <c r="J36" s="50">
        <v>100</v>
      </c>
      <c r="K36" s="40">
        <v>0</v>
      </c>
      <c r="L36" s="28">
        <v>0</v>
      </c>
      <c r="M36" s="28"/>
      <c r="N36" s="28"/>
      <c r="O36" s="28"/>
      <c r="P36" s="28"/>
      <c r="Q36" s="51">
        <v>100</v>
      </c>
    </row>
    <row r="37" spans="2:17" x14ac:dyDescent="0.2">
      <c r="B37" s="36">
        <f t="shared" si="0"/>
        <v>29</v>
      </c>
      <c r="C37" s="49" t="s">
        <v>129</v>
      </c>
      <c r="D37" s="84" t="s">
        <v>130</v>
      </c>
      <c r="E37" s="85"/>
      <c r="F37" s="85"/>
      <c r="G37" s="85"/>
      <c r="H37" s="85"/>
      <c r="I37" s="86"/>
      <c r="J37" s="50">
        <v>100</v>
      </c>
      <c r="K37" s="40">
        <v>0</v>
      </c>
      <c r="L37" s="33">
        <v>0</v>
      </c>
      <c r="M37" s="33"/>
      <c r="N37" s="33"/>
      <c r="O37" s="33"/>
      <c r="P37" s="33"/>
      <c r="Q37" s="51">
        <v>100</v>
      </c>
    </row>
    <row r="38" spans="2:17" x14ac:dyDescent="0.2">
      <c r="B38" s="36">
        <f t="shared" si="0"/>
        <v>30</v>
      </c>
      <c r="C38" s="49" t="s">
        <v>131</v>
      </c>
      <c r="D38" s="84" t="s">
        <v>132</v>
      </c>
      <c r="E38" s="85"/>
      <c r="F38" s="85"/>
      <c r="G38" s="85"/>
      <c r="H38" s="85"/>
      <c r="I38" s="86"/>
      <c r="J38" s="50">
        <v>90</v>
      </c>
      <c r="K38" s="42">
        <v>0</v>
      </c>
      <c r="L38" s="42">
        <v>0</v>
      </c>
      <c r="M38" s="4"/>
      <c r="N38" s="4"/>
      <c r="O38" s="4"/>
      <c r="P38" s="4"/>
      <c r="Q38" s="51">
        <v>90</v>
      </c>
    </row>
    <row r="39" spans="2:17" x14ac:dyDescent="0.2">
      <c r="B39" s="36">
        <f t="shared" si="0"/>
        <v>31</v>
      </c>
      <c r="C39" s="49" t="s">
        <v>133</v>
      </c>
      <c r="D39" s="84" t="s">
        <v>134</v>
      </c>
      <c r="E39" s="85"/>
      <c r="F39" s="85"/>
      <c r="G39" s="85"/>
      <c r="H39" s="85"/>
      <c r="I39" s="86"/>
      <c r="J39" s="50">
        <v>85</v>
      </c>
      <c r="K39" s="42">
        <v>0</v>
      </c>
      <c r="L39" s="42">
        <v>0</v>
      </c>
      <c r="M39" s="4"/>
      <c r="N39" s="4"/>
      <c r="O39" s="4"/>
      <c r="P39" s="4"/>
      <c r="Q39" s="51">
        <v>85</v>
      </c>
    </row>
    <row r="40" spans="2:17" x14ac:dyDescent="0.2">
      <c r="B40" s="36">
        <f t="shared" si="0"/>
        <v>32</v>
      </c>
      <c r="C40" s="49" t="s">
        <v>135</v>
      </c>
      <c r="D40" s="84" t="s">
        <v>136</v>
      </c>
      <c r="E40" s="85"/>
      <c r="F40" s="85"/>
      <c r="G40" s="85"/>
      <c r="H40" s="85"/>
      <c r="I40" s="86"/>
      <c r="J40" s="50">
        <v>100</v>
      </c>
      <c r="K40" s="42">
        <v>0</v>
      </c>
      <c r="L40" s="42">
        <v>0</v>
      </c>
      <c r="M40" s="4"/>
      <c r="N40" s="4"/>
      <c r="O40" s="4"/>
      <c r="P40" s="4"/>
      <c r="Q40" s="51">
        <v>100</v>
      </c>
    </row>
    <row r="41" spans="2:17" x14ac:dyDescent="0.2">
      <c r="B41" s="36">
        <f t="shared" si="0"/>
        <v>33</v>
      </c>
      <c r="C41" s="49" t="s">
        <v>69</v>
      </c>
      <c r="D41" s="84" t="s">
        <v>70</v>
      </c>
      <c r="E41" s="85"/>
      <c r="F41" s="85"/>
      <c r="G41" s="85"/>
      <c r="H41" s="85"/>
      <c r="I41" s="86"/>
      <c r="J41" s="50">
        <v>85</v>
      </c>
      <c r="K41" s="42">
        <v>0</v>
      </c>
      <c r="L41" s="42">
        <v>0</v>
      </c>
      <c r="M41" s="4"/>
      <c r="N41" s="4"/>
      <c r="O41" s="4"/>
      <c r="P41" s="4"/>
      <c r="Q41" s="51">
        <v>85</v>
      </c>
    </row>
    <row r="42" spans="2:17" x14ac:dyDescent="0.2">
      <c r="B42" s="36">
        <f t="shared" si="0"/>
        <v>34</v>
      </c>
      <c r="C42" s="49" t="s">
        <v>137</v>
      </c>
      <c r="D42" s="84" t="s">
        <v>271</v>
      </c>
      <c r="E42" s="85"/>
      <c r="F42" s="85"/>
      <c r="G42" s="85"/>
      <c r="H42" s="85"/>
      <c r="I42" s="86"/>
      <c r="J42" s="50">
        <v>100</v>
      </c>
      <c r="K42" s="42">
        <v>0</v>
      </c>
      <c r="L42" s="42">
        <v>0</v>
      </c>
      <c r="M42" s="4"/>
      <c r="N42" s="4"/>
      <c r="O42" s="4"/>
      <c r="P42" s="4"/>
      <c r="Q42" s="51">
        <v>100</v>
      </c>
    </row>
    <row r="43" spans="2:17" x14ac:dyDescent="0.2">
      <c r="B43" s="36">
        <f t="shared" si="0"/>
        <v>35</v>
      </c>
      <c r="C43" s="8"/>
      <c r="D43" s="90"/>
      <c r="E43" s="90"/>
      <c r="F43" s="90"/>
      <c r="G43" s="90"/>
      <c r="H43" s="90"/>
      <c r="I43" s="90"/>
      <c r="J43" s="4"/>
      <c r="K43" s="4"/>
      <c r="L43" s="4"/>
      <c r="M43" s="4"/>
      <c r="N43" s="4"/>
      <c r="O43" s="4"/>
      <c r="P43" s="4"/>
      <c r="Q43" s="13"/>
    </row>
    <row r="44" spans="2:17" x14ac:dyDescent="0.2">
      <c r="B44" s="36">
        <f t="shared" si="0"/>
        <v>36</v>
      </c>
      <c r="C44" s="8"/>
      <c r="D44" s="67"/>
      <c r="E44" s="67"/>
      <c r="F44" s="67"/>
      <c r="G44" s="67"/>
      <c r="H44" s="67"/>
      <c r="I44" s="67"/>
      <c r="J44" s="4"/>
      <c r="K44" s="4"/>
      <c r="L44" s="4"/>
      <c r="M44" s="4"/>
      <c r="N44" s="4"/>
      <c r="O44" s="4"/>
      <c r="P44" s="4"/>
      <c r="Q44" s="13"/>
    </row>
    <row r="45" spans="2:17" x14ac:dyDescent="0.2">
      <c r="B45" s="36">
        <f t="shared" si="0"/>
        <v>37</v>
      </c>
      <c r="C45" s="8"/>
      <c r="D45" s="67"/>
      <c r="E45" s="67"/>
      <c r="F45" s="67"/>
      <c r="G45" s="67"/>
      <c r="H45" s="67"/>
      <c r="I45" s="67"/>
      <c r="J45" s="4"/>
      <c r="K45" s="4"/>
      <c r="L45" s="4"/>
      <c r="M45" s="4"/>
      <c r="N45" s="4"/>
      <c r="O45" s="4"/>
      <c r="P45" s="4"/>
      <c r="Q45" s="13"/>
    </row>
    <row r="46" spans="2:17" x14ac:dyDescent="0.2">
      <c r="B46" s="36">
        <f t="shared" si="0"/>
        <v>38</v>
      </c>
      <c r="C46" s="8"/>
      <c r="D46" s="67"/>
      <c r="E46" s="67"/>
      <c r="F46" s="67"/>
      <c r="G46" s="67"/>
      <c r="H46" s="67"/>
      <c r="I46" s="67"/>
      <c r="J46" s="4"/>
      <c r="K46" s="4"/>
      <c r="L46" s="4"/>
      <c r="M46" s="4"/>
      <c r="N46" s="4"/>
      <c r="O46" s="4"/>
      <c r="P46" s="4"/>
      <c r="Q46" s="13"/>
    </row>
    <row r="47" spans="2:17" x14ac:dyDescent="0.2">
      <c r="B47" s="36">
        <f t="shared" si="0"/>
        <v>39</v>
      </c>
      <c r="C47" s="8"/>
      <c r="D47" s="67"/>
      <c r="E47" s="67"/>
      <c r="F47" s="67"/>
      <c r="G47" s="67"/>
      <c r="H47" s="67"/>
      <c r="I47" s="67"/>
      <c r="J47" s="5"/>
      <c r="K47" s="5"/>
      <c r="L47" s="5"/>
      <c r="M47" s="5"/>
      <c r="N47" s="5"/>
      <c r="O47" s="5"/>
      <c r="P47" s="5"/>
      <c r="Q47" s="13"/>
    </row>
    <row r="48" spans="2:17" x14ac:dyDescent="0.2">
      <c r="B48" s="36">
        <f t="shared" si="0"/>
        <v>40</v>
      </c>
      <c r="C48" s="8"/>
      <c r="D48" s="67"/>
      <c r="E48" s="67"/>
      <c r="F48" s="67"/>
      <c r="G48" s="67"/>
      <c r="H48" s="67"/>
      <c r="I48" s="67"/>
      <c r="J48" s="5"/>
      <c r="K48" s="5"/>
      <c r="L48" s="5"/>
      <c r="M48" s="5"/>
      <c r="N48" s="5"/>
      <c r="O48" s="5"/>
      <c r="P48" s="5"/>
      <c r="Q48" s="13"/>
    </row>
    <row r="49" spans="2:17" x14ac:dyDescent="0.2">
      <c r="B49" s="36">
        <f t="shared" si="0"/>
        <v>41</v>
      </c>
      <c r="C49" s="8"/>
      <c r="D49" s="67"/>
      <c r="E49" s="67"/>
      <c r="F49" s="67"/>
      <c r="G49" s="67"/>
      <c r="H49" s="67"/>
      <c r="I49" s="67"/>
      <c r="J49" s="5"/>
      <c r="K49" s="5"/>
      <c r="L49" s="5"/>
      <c r="M49" s="5"/>
      <c r="N49" s="5"/>
      <c r="O49" s="5"/>
      <c r="P49" s="5"/>
      <c r="Q49" s="13"/>
    </row>
    <row r="50" spans="2:17" x14ac:dyDescent="0.2">
      <c r="B50" s="36">
        <f t="shared" si="0"/>
        <v>42</v>
      </c>
      <c r="C50" s="8"/>
      <c r="D50" s="67"/>
      <c r="E50" s="67"/>
      <c r="F50" s="67"/>
      <c r="G50" s="67"/>
      <c r="H50" s="67"/>
      <c r="I50" s="67"/>
      <c r="J50" s="14"/>
      <c r="K50" s="14"/>
      <c r="L50" s="14"/>
      <c r="M50" s="14"/>
      <c r="N50" s="14"/>
      <c r="O50" s="14"/>
      <c r="P50" s="14"/>
      <c r="Q50" s="13"/>
    </row>
    <row r="51" spans="2:17" x14ac:dyDescent="0.2">
      <c r="B51" s="15">
        <f t="shared" si="0"/>
        <v>43</v>
      </c>
      <c r="C51" s="21"/>
      <c r="D51" s="87"/>
      <c r="E51" s="88"/>
      <c r="F51" s="88"/>
      <c r="G51" s="88"/>
      <c r="H51" s="88"/>
      <c r="I51" s="89"/>
      <c r="J51" s="3"/>
      <c r="K51" s="3"/>
      <c r="L51" s="3"/>
      <c r="M51" s="3"/>
      <c r="N51" s="3"/>
      <c r="O51" s="3"/>
      <c r="P51" s="3"/>
      <c r="Q51" s="13"/>
    </row>
    <row r="52" spans="2:17" x14ac:dyDescent="0.2">
      <c r="C52" s="62"/>
      <c r="D52" s="62"/>
      <c r="E52" s="9"/>
      <c r="H52" s="68" t="s">
        <v>19</v>
      </c>
      <c r="I52" s="68"/>
      <c r="J52" s="22">
        <f t="shared" ref="J52:Q52" si="1">COUNTIF(J9:J51,"&gt;=70")</f>
        <v>29</v>
      </c>
      <c r="K52" s="22">
        <f t="shared" si="1"/>
        <v>0</v>
      </c>
      <c r="L52" s="22">
        <f t="shared" si="1"/>
        <v>0</v>
      </c>
      <c r="M52" s="22">
        <f t="shared" si="1"/>
        <v>0</v>
      </c>
      <c r="N52" s="22">
        <f t="shared" si="1"/>
        <v>0</v>
      </c>
      <c r="O52" s="22">
        <f t="shared" si="1"/>
        <v>0</v>
      </c>
      <c r="P52" s="22">
        <f t="shared" si="1"/>
        <v>0</v>
      </c>
      <c r="Q52" s="26">
        <f t="shared" si="1"/>
        <v>29</v>
      </c>
    </row>
    <row r="53" spans="2:17" x14ac:dyDescent="0.2">
      <c r="C53" s="62"/>
      <c r="D53" s="62"/>
      <c r="E53" s="10"/>
      <c r="H53" s="66" t="s">
        <v>20</v>
      </c>
      <c r="I53" s="66"/>
      <c r="J53" s="23">
        <f t="shared" ref="J53:Q53" si="2">COUNTIF(J9:J51,"&lt;70")</f>
        <v>5</v>
      </c>
      <c r="K53" s="23">
        <v>0</v>
      </c>
      <c r="L53" s="23">
        <v>0</v>
      </c>
      <c r="M53" s="23">
        <f t="shared" si="2"/>
        <v>0</v>
      </c>
      <c r="N53" s="23">
        <f t="shared" si="2"/>
        <v>0</v>
      </c>
      <c r="O53" s="23">
        <f t="shared" si="2"/>
        <v>0</v>
      </c>
      <c r="P53" s="23">
        <f t="shared" si="2"/>
        <v>0</v>
      </c>
      <c r="Q53" s="23">
        <f t="shared" si="2"/>
        <v>5</v>
      </c>
    </row>
    <row r="54" spans="2:17" x14ac:dyDescent="0.2">
      <c r="C54" s="62"/>
      <c r="D54" s="62"/>
      <c r="E54" s="62"/>
      <c r="H54" s="66" t="s">
        <v>21</v>
      </c>
      <c r="I54" s="66"/>
      <c r="J54" s="23">
        <f t="shared" ref="J54:Q54" si="3">COUNT(J9:J51)</f>
        <v>34</v>
      </c>
      <c r="K54" s="23">
        <v>0</v>
      </c>
      <c r="L54" s="23">
        <v>0</v>
      </c>
      <c r="M54" s="23">
        <f t="shared" si="3"/>
        <v>0</v>
      </c>
      <c r="N54" s="23">
        <f t="shared" si="3"/>
        <v>0</v>
      </c>
      <c r="O54" s="23">
        <f t="shared" si="3"/>
        <v>0</v>
      </c>
      <c r="P54" s="23">
        <f t="shared" si="3"/>
        <v>0</v>
      </c>
      <c r="Q54" s="23">
        <f t="shared" si="3"/>
        <v>34</v>
      </c>
    </row>
    <row r="55" spans="2:17" x14ac:dyDescent="0.2">
      <c r="C55" s="62"/>
      <c r="D55" s="62"/>
      <c r="E55" s="9"/>
      <c r="F55" s="11"/>
      <c r="H55" s="63" t="s">
        <v>16</v>
      </c>
      <c r="I55" s="63"/>
      <c r="J55" s="24">
        <f>J52/J54</f>
        <v>0.8529411764705882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f t="shared" ref="Q55" si="4">Q52/Q54</f>
        <v>0.8529411764705882</v>
      </c>
    </row>
    <row r="56" spans="2:17" x14ac:dyDescent="0.2">
      <c r="C56" s="62"/>
      <c r="D56" s="62"/>
      <c r="E56" s="9"/>
      <c r="F56" s="11"/>
      <c r="H56" s="63" t="s">
        <v>17</v>
      </c>
      <c r="I56" s="63"/>
      <c r="J56" s="24">
        <f>J53/J54</f>
        <v>0.14705882352941177</v>
      </c>
      <c r="K56" s="24">
        <v>0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25">
        <f t="shared" ref="Q56" si="5">Q53/Q54</f>
        <v>0.14705882352941177</v>
      </c>
    </row>
    <row r="57" spans="2:17" x14ac:dyDescent="0.2">
      <c r="C57" s="62"/>
      <c r="D57" s="62"/>
      <c r="E57" s="10"/>
      <c r="F57" s="11"/>
    </row>
    <row r="58" spans="2:17" x14ac:dyDescent="0.2">
      <c r="C58" s="9"/>
      <c r="D58" s="48"/>
      <c r="E58" s="10"/>
      <c r="F58" s="11"/>
    </row>
    <row r="59" spans="2:17" x14ac:dyDescent="0.2">
      <c r="J59" s="64"/>
      <c r="K59" s="64"/>
      <c r="L59" s="64"/>
      <c r="M59" s="64"/>
      <c r="N59" s="64"/>
      <c r="O59" s="64"/>
      <c r="P59" s="64"/>
    </row>
    <row r="60" spans="2:17" x14ac:dyDescent="0.2">
      <c r="J60" s="65" t="s">
        <v>18</v>
      </c>
      <c r="K60" s="65"/>
      <c r="L60" s="65"/>
      <c r="M60" s="65"/>
      <c r="N60" s="65"/>
      <c r="O60" s="65"/>
      <c r="P60" s="65"/>
    </row>
  </sheetData>
  <mergeCells count="65">
    <mergeCell ref="D4:G4"/>
    <mergeCell ref="D16:I16"/>
    <mergeCell ref="D17:I17"/>
    <mergeCell ref="D18:I18"/>
    <mergeCell ref="D25:I25"/>
    <mergeCell ref="D22:I22"/>
    <mergeCell ref="D23:I23"/>
    <mergeCell ref="H52:I52"/>
    <mergeCell ref="H55:I55"/>
    <mergeCell ref="H56:I56"/>
    <mergeCell ref="D39:I39"/>
    <mergeCell ref="H53:I53"/>
    <mergeCell ref="H54:I54"/>
    <mergeCell ref="D44:I44"/>
    <mergeCell ref="D42:I42"/>
    <mergeCell ref="J60:P60"/>
    <mergeCell ref="C53:D53"/>
    <mergeCell ref="J59:P59"/>
    <mergeCell ref="C56:D56"/>
    <mergeCell ref="C57:D57"/>
    <mergeCell ref="C55:D55"/>
    <mergeCell ref="C54:E54"/>
    <mergeCell ref="B2:P2"/>
    <mergeCell ref="D43:I43"/>
    <mergeCell ref="D8:I8"/>
    <mergeCell ref="D19:I19"/>
    <mergeCell ref="D9:I9"/>
    <mergeCell ref="D10:I10"/>
    <mergeCell ref="D11:I11"/>
    <mergeCell ref="D12:I12"/>
    <mergeCell ref="D13:I13"/>
    <mergeCell ref="D14:I14"/>
    <mergeCell ref="D15:I15"/>
    <mergeCell ref="C3:P3"/>
    <mergeCell ref="D21:I21"/>
    <mergeCell ref="J4:K4"/>
    <mergeCell ref="D6:G6"/>
    <mergeCell ref="D31:I31"/>
    <mergeCell ref="N4:O4"/>
    <mergeCell ref="C52:D52"/>
    <mergeCell ref="D47:I47"/>
    <mergeCell ref="D48:I48"/>
    <mergeCell ref="D49:I49"/>
    <mergeCell ref="D50:I50"/>
    <mergeCell ref="D51:I51"/>
    <mergeCell ref="D46:I46"/>
    <mergeCell ref="D32:I32"/>
    <mergeCell ref="D33:I33"/>
    <mergeCell ref="D34:I34"/>
    <mergeCell ref="D35:I35"/>
    <mergeCell ref="D36:I36"/>
    <mergeCell ref="D37:I37"/>
    <mergeCell ref="D38:I38"/>
    <mergeCell ref="D27:I27"/>
    <mergeCell ref="K6:P6"/>
    <mergeCell ref="D41:I41"/>
    <mergeCell ref="D45:I45"/>
    <mergeCell ref="D20:I20"/>
    <mergeCell ref="D40:I40"/>
    <mergeCell ref="D24:I24"/>
    <mergeCell ref="I6:J6"/>
    <mergeCell ref="D26:I26"/>
    <mergeCell ref="D28:I28"/>
    <mergeCell ref="D29:I29"/>
    <mergeCell ref="D30:I30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R55"/>
  <sheetViews>
    <sheetView zoomScaleNormal="100" workbookViewId="0">
      <selection activeCell="Q9" sqref="Q9"/>
    </sheetView>
  </sheetViews>
  <sheetFormatPr baseColWidth="10" defaultRowHeight="15" x14ac:dyDescent="0.2"/>
  <cols>
    <col min="1" max="1" width="1.33203125" customWidth="1"/>
    <col min="2" max="2" width="4" customWidth="1"/>
    <col min="3" max="3" width="9.1640625" customWidth="1"/>
    <col min="4" max="4" width="7.6640625" style="47" customWidth="1"/>
    <col min="5" max="7" width="7.6640625" customWidth="1"/>
    <col min="8" max="8" width="3.5" customWidth="1"/>
    <col min="9" max="9" width="6.33203125" customWidth="1"/>
    <col min="10" max="10" width="5.5" customWidth="1"/>
    <col min="11" max="11" width="5" customWidth="1"/>
    <col min="12" max="12" width="5.1640625" customWidth="1"/>
    <col min="13" max="13" width="5.83203125" customWidth="1"/>
    <col min="14" max="15" width="4.33203125" customWidth="1"/>
    <col min="16" max="16" width="4.5" customWidth="1"/>
    <col min="17" max="17" width="6.33203125" customWidth="1"/>
    <col min="18" max="19" width="5.6640625" customWidth="1"/>
  </cols>
  <sheetData>
    <row r="2" spans="2:18" ht="16" x14ac:dyDescent="0.2">
      <c r="B2" s="72" t="s">
        <v>9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2"/>
      <c r="R2" s="2"/>
    </row>
    <row r="3" spans="2:18" x14ac:dyDescent="0.2">
      <c r="C3" s="73" t="s">
        <v>8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19"/>
      <c r="R3" s="19"/>
    </row>
    <row r="4" spans="2:18" x14ac:dyDescent="0.2">
      <c r="C4" t="s">
        <v>0</v>
      </c>
      <c r="D4" s="74" t="s">
        <v>278</v>
      </c>
      <c r="E4" s="74"/>
      <c r="F4" s="74"/>
      <c r="G4" s="74"/>
      <c r="I4" t="s">
        <v>1</v>
      </c>
      <c r="J4" s="75" t="s">
        <v>279</v>
      </c>
      <c r="K4" s="75"/>
      <c r="M4" t="s">
        <v>2</v>
      </c>
      <c r="N4" s="76">
        <v>45952</v>
      </c>
      <c r="O4" s="76"/>
    </row>
    <row r="5" spans="2:18" ht="6.75" customHeight="1" x14ac:dyDescent="0.2">
      <c r="D5" s="46"/>
      <c r="E5" s="6"/>
      <c r="F5" s="6"/>
      <c r="G5" s="6"/>
    </row>
    <row r="6" spans="2:18" x14ac:dyDescent="0.2">
      <c r="C6" t="s">
        <v>3</v>
      </c>
      <c r="D6" s="77" t="s">
        <v>277</v>
      </c>
      <c r="E6" s="77"/>
      <c r="F6" s="77"/>
      <c r="G6" s="77"/>
      <c r="I6" s="78" t="s">
        <v>22</v>
      </c>
      <c r="J6" s="78"/>
      <c r="K6" s="79" t="s">
        <v>24</v>
      </c>
      <c r="L6" s="79"/>
      <c r="M6" s="79"/>
      <c r="N6" s="79"/>
      <c r="O6" s="79"/>
      <c r="P6" s="79"/>
    </row>
    <row r="7" spans="2:18" ht="11.25" customHeight="1" x14ac:dyDescent="0.2"/>
    <row r="8" spans="2:18" x14ac:dyDescent="0.2">
      <c r="B8" s="3" t="s">
        <v>4</v>
      </c>
      <c r="C8" s="3" t="s">
        <v>6</v>
      </c>
      <c r="D8" s="80" t="s">
        <v>5</v>
      </c>
      <c r="E8" s="80"/>
      <c r="F8" s="80"/>
      <c r="G8" s="80"/>
      <c r="H8" s="80"/>
      <c r="I8" s="80"/>
      <c r="J8" s="18" t="s">
        <v>7</v>
      </c>
      <c r="K8" s="18" t="s">
        <v>10</v>
      </c>
      <c r="L8" s="18" t="s">
        <v>11</v>
      </c>
      <c r="M8" s="18" t="s">
        <v>12</v>
      </c>
      <c r="N8" s="18" t="s">
        <v>13</v>
      </c>
      <c r="O8" s="18" t="s">
        <v>14</v>
      </c>
      <c r="P8" s="18" t="s">
        <v>15</v>
      </c>
      <c r="Q8" s="12" t="s">
        <v>23</v>
      </c>
    </row>
    <row r="9" spans="2:18" x14ac:dyDescent="0.2">
      <c r="B9" s="30">
        <v>1</v>
      </c>
      <c r="C9" s="43" t="s">
        <v>25</v>
      </c>
      <c r="D9" s="81" t="s">
        <v>26</v>
      </c>
      <c r="E9" s="82"/>
      <c r="F9" s="82"/>
      <c r="G9" s="82"/>
      <c r="H9" s="82"/>
      <c r="I9" s="83"/>
      <c r="J9" s="50">
        <v>100</v>
      </c>
      <c r="K9" s="29">
        <f>50+50</f>
        <v>100</v>
      </c>
      <c r="L9" s="29">
        <v>0</v>
      </c>
      <c r="M9" s="41">
        <v>0</v>
      </c>
      <c r="N9" s="41">
        <v>0</v>
      </c>
      <c r="O9" s="29"/>
      <c r="P9" s="29"/>
      <c r="Q9" s="51">
        <f>+(J9+K9)/2</f>
        <v>100</v>
      </c>
    </row>
    <row r="10" spans="2:18" x14ac:dyDescent="0.2">
      <c r="B10" s="30">
        <v>2</v>
      </c>
      <c r="C10" s="43" t="s">
        <v>27</v>
      </c>
      <c r="D10" s="81" t="s">
        <v>28</v>
      </c>
      <c r="E10" s="82"/>
      <c r="F10" s="82"/>
      <c r="G10" s="82"/>
      <c r="H10" s="82"/>
      <c r="I10" s="83"/>
      <c r="J10" s="50">
        <v>80</v>
      </c>
      <c r="K10" s="53">
        <f t="shared" ref="K10:K11" si="0">50+50</f>
        <v>100</v>
      </c>
      <c r="L10" s="27">
        <v>0</v>
      </c>
      <c r="M10" s="41">
        <v>0</v>
      </c>
      <c r="N10" s="41">
        <v>0</v>
      </c>
      <c r="O10" s="27"/>
      <c r="P10" s="27"/>
      <c r="Q10" s="51">
        <f t="shared" ref="Q10:Q34" si="1">+(J10+K10)/2</f>
        <v>90</v>
      </c>
    </row>
    <row r="11" spans="2:18" x14ac:dyDescent="0.2">
      <c r="B11" s="30">
        <f t="shared" ref="B11:B46" si="2">B10+1</f>
        <v>3</v>
      </c>
      <c r="C11" s="43" t="s">
        <v>29</v>
      </c>
      <c r="D11" s="81" t="s">
        <v>30</v>
      </c>
      <c r="E11" s="82"/>
      <c r="F11" s="82"/>
      <c r="G11" s="82"/>
      <c r="H11" s="82"/>
      <c r="I11" s="83"/>
      <c r="J11" s="50">
        <v>100</v>
      </c>
      <c r="K11" s="53">
        <f t="shared" si="0"/>
        <v>100</v>
      </c>
      <c r="L11" s="29">
        <v>0</v>
      </c>
      <c r="M11" s="41">
        <v>0</v>
      </c>
      <c r="N11" s="41">
        <v>0</v>
      </c>
      <c r="O11" s="29"/>
      <c r="P11" s="29"/>
      <c r="Q11" s="51">
        <f t="shared" si="1"/>
        <v>100</v>
      </c>
    </row>
    <row r="12" spans="2:18" x14ac:dyDescent="0.2">
      <c r="B12" s="30">
        <f t="shared" si="2"/>
        <v>4</v>
      </c>
      <c r="C12" s="43" t="s">
        <v>31</v>
      </c>
      <c r="D12" s="81" t="s">
        <v>32</v>
      </c>
      <c r="E12" s="82"/>
      <c r="F12" s="82"/>
      <c r="G12" s="82"/>
      <c r="H12" s="82"/>
      <c r="I12" s="83"/>
      <c r="J12" s="50">
        <v>70</v>
      </c>
      <c r="K12" s="53">
        <f>50+50-30</f>
        <v>70</v>
      </c>
      <c r="L12" s="27">
        <v>0</v>
      </c>
      <c r="M12" s="41">
        <v>0</v>
      </c>
      <c r="N12" s="41">
        <v>0</v>
      </c>
      <c r="O12" s="27"/>
      <c r="P12" s="27"/>
      <c r="Q12" s="51">
        <f t="shared" si="1"/>
        <v>70</v>
      </c>
    </row>
    <row r="13" spans="2:18" x14ac:dyDescent="0.2">
      <c r="B13" s="30">
        <f t="shared" si="2"/>
        <v>5</v>
      </c>
      <c r="C13" s="43" t="s">
        <v>33</v>
      </c>
      <c r="D13" s="81" t="s">
        <v>273</v>
      </c>
      <c r="E13" s="82"/>
      <c r="F13" s="82"/>
      <c r="G13" s="82"/>
      <c r="H13" s="82"/>
      <c r="I13" s="83"/>
      <c r="J13" s="50">
        <v>100</v>
      </c>
      <c r="K13" s="27">
        <f>40+40</f>
        <v>80</v>
      </c>
      <c r="L13" s="27">
        <v>0</v>
      </c>
      <c r="M13" s="41">
        <v>0</v>
      </c>
      <c r="N13" s="41">
        <v>0</v>
      </c>
      <c r="O13" s="27"/>
      <c r="P13" s="27"/>
      <c r="Q13" s="51">
        <f t="shared" si="1"/>
        <v>90</v>
      </c>
    </row>
    <row r="14" spans="2:18" x14ac:dyDescent="0.2">
      <c r="B14" s="30">
        <f t="shared" si="2"/>
        <v>6</v>
      </c>
      <c r="C14" s="43" t="s">
        <v>34</v>
      </c>
      <c r="D14" s="81" t="s">
        <v>35</v>
      </c>
      <c r="E14" s="82"/>
      <c r="F14" s="82"/>
      <c r="G14" s="82"/>
      <c r="H14" s="82"/>
      <c r="I14" s="83"/>
      <c r="J14" s="50">
        <v>80</v>
      </c>
      <c r="K14" s="54">
        <f>0+0</f>
        <v>0</v>
      </c>
      <c r="L14" s="27">
        <v>0</v>
      </c>
      <c r="M14" s="41">
        <v>0</v>
      </c>
      <c r="N14" s="41">
        <v>0</v>
      </c>
      <c r="O14" s="27"/>
      <c r="P14" s="27"/>
      <c r="Q14" s="51">
        <f t="shared" si="1"/>
        <v>40</v>
      </c>
    </row>
    <row r="15" spans="2:18" x14ac:dyDescent="0.2">
      <c r="B15" s="30">
        <f t="shared" si="2"/>
        <v>7</v>
      </c>
      <c r="C15" s="43" t="s">
        <v>36</v>
      </c>
      <c r="D15" s="81" t="s">
        <v>37</v>
      </c>
      <c r="E15" s="82"/>
      <c r="F15" s="82"/>
      <c r="G15" s="82"/>
      <c r="H15" s="82"/>
      <c r="I15" s="83"/>
      <c r="J15" s="50">
        <v>100</v>
      </c>
      <c r="K15" s="54">
        <f>50+50</f>
        <v>100</v>
      </c>
      <c r="L15" s="27">
        <v>0</v>
      </c>
      <c r="M15" s="41">
        <v>0</v>
      </c>
      <c r="N15" s="41">
        <v>0</v>
      </c>
      <c r="O15" s="27"/>
      <c r="P15" s="27"/>
      <c r="Q15" s="51">
        <f t="shared" si="1"/>
        <v>100</v>
      </c>
    </row>
    <row r="16" spans="2:18" x14ac:dyDescent="0.2">
      <c r="B16" s="30">
        <f t="shared" si="2"/>
        <v>8</v>
      </c>
      <c r="C16" s="43" t="s">
        <v>38</v>
      </c>
      <c r="D16" s="81" t="s">
        <v>39</v>
      </c>
      <c r="E16" s="82"/>
      <c r="F16" s="82"/>
      <c r="G16" s="82"/>
      <c r="H16" s="82"/>
      <c r="I16" s="83"/>
      <c r="J16" s="50">
        <v>80</v>
      </c>
      <c r="K16" s="54">
        <f>50+40</f>
        <v>90</v>
      </c>
      <c r="L16" s="27">
        <v>0</v>
      </c>
      <c r="M16" s="41">
        <v>0</v>
      </c>
      <c r="N16" s="41">
        <v>0</v>
      </c>
      <c r="O16" s="27"/>
      <c r="P16" s="27"/>
      <c r="Q16" s="51">
        <f t="shared" si="1"/>
        <v>85</v>
      </c>
    </row>
    <row r="17" spans="2:17" x14ac:dyDescent="0.2">
      <c r="B17" s="30">
        <f t="shared" si="2"/>
        <v>9</v>
      </c>
      <c r="C17" s="43" t="s">
        <v>40</v>
      </c>
      <c r="D17" s="81" t="s">
        <v>41</v>
      </c>
      <c r="E17" s="82"/>
      <c r="F17" s="82"/>
      <c r="G17" s="82"/>
      <c r="H17" s="82"/>
      <c r="I17" s="83"/>
      <c r="J17" s="50">
        <v>80</v>
      </c>
      <c r="K17" s="54">
        <f>40+40</f>
        <v>80</v>
      </c>
      <c r="L17" s="27">
        <v>0</v>
      </c>
      <c r="M17" s="41">
        <v>0</v>
      </c>
      <c r="N17" s="41">
        <v>0</v>
      </c>
      <c r="O17" s="27"/>
      <c r="P17" s="27"/>
      <c r="Q17" s="51">
        <f t="shared" si="1"/>
        <v>80</v>
      </c>
    </row>
    <row r="18" spans="2:17" x14ac:dyDescent="0.2">
      <c r="B18" s="30">
        <f t="shared" si="2"/>
        <v>10</v>
      </c>
      <c r="C18" s="43" t="s">
        <v>42</v>
      </c>
      <c r="D18" s="81" t="s">
        <v>43</v>
      </c>
      <c r="E18" s="82"/>
      <c r="F18" s="82"/>
      <c r="G18" s="82"/>
      <c r="H18" s="82"/>
      <c r="I18" s="83"/>
      <c r="J18" s="50">
        <v>70</v>
      </c>
      <c r="K18" s="54">
        <v>0</v>
      </c>
      <c r="L18" s="27">
        <v>0</v>
      </c>
      <c r="M18" s="41">
        <v>0</v>
      </c>
      <c r="N18" s="41">
        <v>0</v>
      </c>
      <c r="O18" s="27"/>
      <c r="P18" s="27"/>
      <c r="Q18" s="51">
        <f t="shared" si="1"/>
        <v>35</v>
      </c>
    </row>
    <row r="19" spans="2:17" x14ac:dyDescent="0.2">
      <c r="B19" s="30">
        <f t="shared" si="2"/>
        <v>11</v>
      </c>
      <c r="C19" s="43" t="s">
        <v>44</v>
      </c>
      <c r="D19" s="81" t="s">
        <v>45</v>
      </c>
      <c r="E19" s="82"/>
      <c r="F19" s="82"/>
      <c r="G19" s="82"/>
      <c r="H19" s="82"/>
      <c r="I19" s="83"/>
      <c r="J19" s="50">
        <v>80</v>
      </c>
      <c r="K19" s="54">
        <f>50+40</f>
        <v>90</v>
      </c>
      <c r="L19" s="27">
        <v>0</v>
      </c>
      <c r="M19" s="41">
        <v>0</v>
      </c>
      <c r="N19" s="41">
        <v>0</v>
      </c>
      <c r="O19" s="27"/>
      <c r="P19" s="27"/>
      <c r="Q19" s="51">
        <f t="shared" si="1"/>
        <v>85</v>
      </c>
    </row>
    <row r="20" spans="2:17" x14ac:dyDescent="0.2">
      <c r="B20" s="30">
        <f t="shared" si="2"/>
        <v>12</v>
      </c>
      <c r="C20" s="43" t="s">
        <v>46</v>
      </c>
      <c r="D20" s="81" t="s">
        <v>47</v>
      </c>
      <c r="E20" s="82"/>
      <c r="F20" s="82"/>
      <c r="G20" s="82"/>
      <c r="H20" s="82"/>
      <c r="I20" s="83"/>
      <c r="J20" s="50">
        <v>90</v>
      </c>
      <c r="K20" s="54">
        <f>50+50</f>
        <v>100</v>
      </c>
      <c r="L20" s="27">
        <v>0</v>
      </c>
      <c r="M20" s="41">
        <v>0</v>
      </c>
      <c r="N20" s="41">
        <v>0</v>
      </c>
      <c r="O20" s="27"/>
      <c r="P20" s="27"/>
      <c r="Q20" s="51">
        <f t="shared" si="1"/>
        <v>95</v>
      </c>
    </row>
    <row r="21" spans="2:17" x14ac:dyDescent="0.2">
      <c r="B21" s="30">
        <f t="shared" si="2"/>
        <v>13</v>
      </c>
      <c r="C21" s="43" t="s">
        <v>48</v>
      </c>
      <c r="D21" s="81" t="s">
        <v>49</v>
      </c>
      <c r="E21" s="82"/>
      <c r="F21" s="82"/>
      <c r="G21" s="82"/>
      <c r="H21" s="82"/>
      <c r="I21" s="83"/>
      <c r="J21" s="50">
        <v>100</v>
      </c>
      <c r="K21" s="54">
        <f>40+50</f>
        <v>90</v>
      </c>
      <c r="L21" s="27">
        <v>0</v>
      </c>
      <c r="M21" s="41">
        <v>0</v>
      </c>
      <c r="N21" s="41">
        <v>0</v>
      </c>
      <c r="O21" s="27"/>
      <c r="P21" s="27"/>
      <c r="Q21" s="51">
        <f t="shared" si="1"/>
        <v>95</v>
      </c>
    </row>
    <row r="22" spans="2:17" x14ac:dyDescent="0.2">
      <c r="B22" s="30">
        <f t="shared" si="2"/>
        <v>14</v>
      </c>
      <c r="C22" s="43" t="s">
        <v>50</v>
      </c>
      <c r="D22" s="81" t="s">
        <v>51</v>
      </c>
      <c r="E22" s="82"/>
      <c r="F22" s="82"/>
      <c r="G22" s="82"/>
      <c r="H22" s="82"/>
      <c r="I22" s="83"/>
      <c r="J22" s="50">
        <v>80</v>
      </c>
      <c r="K22" s="54">
        <f>50+50</f>
        <v>100</v>
      </c>
      <c r="L22" s="27">
        <v>0</v>
      </c>
      <c r="M22" s="41">
        <v>0</v>
      </c>
      <c r="N22" s="41">
        <v>0</v>
      </c>
      <c r="O22" s="27"/>
      <c r="P22" s="27"/>
      <c r="Q22" s="51">
        <f t="shared" si="1"/>
        <v>90</v>
      </c>
    </row>
    <row r="23" spans="2:17" x14ac:dyDescent="0.2">
      <c r="B23" s="30">
        <v>15</v>
      </c>
      <c r="C23" s="43" t="s">
        <v>52</v>
      </c>
      <c r="D23" s="81" t="s">
        <v>53</v>
      </c>
      <c r="E23" s="82"/>
      <c r="F23" s="82"/>
      <c r="G23" s="82"/>
      <c r="H23" s="82"/>
      <c r="I23" s="83"/>
      <c r="J23" s="50">
        <v>70</v>
      </c>
      <c r="K23" s="54">
        <f>40+40</f>
        <v>80</v>
      </c>
      <c r="L23" s="27">
        <v>0</v>
      </c>
      <c r="M23" s="41">
        <v>0</v>
      </c>
      <c r="N23" s="41">
        <v>0</v>
      </c>
      <c r="O23" s="27"/>
      <c r="P23" s="27"/>
      <c r="Q23" s="51">
        <f t="shared" si="1"/>
        <v>75</v>
      </c>
    </row>
    <row r="24" spans="2:17" x14ac:dyDescent="0.2">
      <c r="B24" s="30">
        <f t="shared" si="2"/>
        <v>16</v>
      </c>
      <c r="C24" s="43" t="s">
        <v>54</v>
      </c>
      <c r="D24" s="81" t="s">
        <v>272</v>
      </c>
      <c r="E24" s="82"/>
      <c r="F24" s="82"/>
      <c r="G24" s="82"/>
      <c r="H24" s="82"/>
      <c r="I24" s="83"/>
      <c r="J24" s="50">
        <v>80</v>
      </c>
      <c r="K24" s="54">
        <f>50+50</f>
        <v>100</v>
      </c>
      <c r="L24" s="27">
        <v>0</v>
      </c>
      <c r="M24" s="41">
        <v>0</v>
      </c>
      <c r="N24" s="41">
        <v>0</v>
      </c>
      <c r="O24" s="27"/>
      <c r="P24" s="27"/>
      <c r="Q24" s="51">
        <f t="shared" si="1"/>
        <v>90</v>
      </c>
    </row>
    <row r="25" spans="2:17" x14ac:dyDescent="0.2">
      <c r="B25" s="30">
        <v>17</v>
      </c>
      <c r="C25" s="43" t="s">
        <v>55</v>
      </c>
      <c r="D25" s="81" t="s">
        <v>56</v>
      </c>
      <c r="E25" s="82"/>
      <c r="F25" s="82"/>
      <c r="G25" s="82"/>
      <c r="H25" s="82"/>
      <c r="I25" s="83"/>
      <c r="J25" s="50">
        <v>70</v>
      </c>
      <c r="K25" s="54">
        <f>50+40</f>
        <v>90</v>
      </c>
      <c r="L25" s="33">
        <v>0</v>
      </c>
      <c r="M25" s="41">
        <v>0</v>
      </c>
      <c r="N25" s="41">
        <v>0</v>
      </c>
      <c r="O25" s="33"/>
      <c r="P25" s="33"/>
      <c r="Q25" s="51">
        <f t="shared" si="1"/>
        <v>80</v>
      </c>
    </row>
    <row r="26" spans="2:17" x14ac:dyDescent="0.2">
      <c r="B26" s="30">
        <f t="shared" si="2"/>
        <v>18</v>
      </c>
      <c r="C26" s="43" t="s">
        <v>57</v>
      </c>
      <c r="D26" s="81" t="s">
        <v>58</v>
      </c>
      <c r="E26" s="82"/>
      <c r="F26" s="82"/>
      <c r="G26" s="82"/>
      <c r="H26" s="82"/>
      <c r="I26" s="83"/>
      <c r="J26" s="50">
        <v>80</v>
      </c>
      <c r="K26" s="54">
        <f>50+40</f>
        <v>90</v>
      </c>
      <c r="L26" s="33">
        <v>0</v>
      </c>
      <c r="M26" s="41">
        <v>0</v>
      </c>
      <c r="N26" s="41">
        <v>0</v>
      </c>
      <c r="O26" s="33"/>
      <c r="P26" s="33"/>
      <c r="Q26" s="51">
        <f t="shared" si="1"/>
        <v>85</v>
      </c>
    </row>
    <row r="27" spans="2:17" x14ac:dyDescent="0.2">
      <c r="B27" s="60">
        <f t="shared" si="2"/>
        <v>19</v>
      </c>
      <c r="C27" s="60" t="s">
        <v>59</v>
      </c>
      <c r="D27" s="81" t="s">
        <v>60</v>
      </c>
      <c r="E27" s="82"/>
      <c r="F27" s="82"/>
      <c r="G27" s="82"/>
      <c r="H27" s="82"/>
      <c r="I27" s="83"/>
      <c r="J27" s="50">
        <v>0</v>
      </c>
      <c r="K27" s="61">
        <v>0</v>
      </c>
      <c r="L27" s="33">
        <v>0</v>
      </c>
      <c r="M27" s="41">
        <v>0</v>
      </c>
      <c r="N27" s="41">
        <v>0</v>
      </c>
      <c r="O27" s="33"/>
      <c r="P27" s="33"/>
      <c r="Q27" s="51">
        <f t="shared" si="1"/>
        <v>0</v>
      </c>
    </row>
    <row r="28" spans="2:17" x14ac:dyDescent="0.2">
      <c r="B28" s="30">
        <f t="shared" si="2"/>
        <v>20</v>
      </c>
      <c r="C28" s="43" t="s">
        <v>61</v>
      </c>
      <c r="D28" s="81" t="s">
        <v>62</v>
      </c>
      <c r="E28" s="82"/>
      <c r="F28" s="82"/>
      <c r="G28" s="82"/>
      <c r="H28" s="82"/>
      <c r="I28" s="83"/>
      <c r="J28" s="50">
        <v>80</v>
      </c>
      <c r="K28" s="54">
        <f>40+50</f>
        <v>90</v>
      </c>
      <c r="L28" s="33">
        <v>0</v>
      </c>
      <c r="M28" s="41">
        <v>0</v>
      </c>
      <c r="N28" s="41">
        <v>0</v>
      </c>
      <c r="O28" s="33"/>
      <c r="P28" s="33"/>
      <c r="Q28" s="51">
        <f t="shared" si="1"/>
        <v>85</v>
      </c>
    </row>
    <row r="29" spans="2:17" x14ac:dyDescent="0.2">
      <c r="B29" s="30">
        <v>21</v>
      </c>
      <c r="C29" s="43" t="s">
        <v>63</v>
      </c>
      <c r="D29" s="81" t="s">
        <v>64</v>
      </c>
      <c r="E29" s="82"/>
      <c r="F29" s="82"/>
      <c r="G29" s="82"/>
      <c r="H29" s="82"/>
      <c r="I29" s="83"/>
      <c r="J29" s="50">
        <v>80</v>
      </c>
      <c r="K29" s="53">
        <f t="shared" ref="K29:K33" si="3">50+50</f>
        <v>100</v>
      </c>
      <c r="L29" s="33">
        <v>0</v>
      </c>
      <c r="M29" s="41">
        <v>0</v>
      </c>
      <c r="N29" s="41">
        <v>0</v>
      </c>
      <c r="O29" s="33"/>
      <c r="P29" s="33"/>
      <c r="Q29" s="51">
        <f t="shared" si="1"/>
        <v>90</v>
      </c>
    </row>
    <row r="30" spans="2:17" x14ac:dyDescent="0.2">
      <c r="B30" s="30">
        <f t="shared" si="2"/>
        <v>22</v>
      </c>
      <c r="C30" s="43" t="s">
        <v>65</v>
      </c>
      <c r="D30" s="81" t="s">
        <v>66</v>
      </c>
      <c r="E30" s="82"/>
      <c r="F30" s="82"/>
      <c r="G30" s="82"/>
      <c r="H30" s="82"/>
      <c r="I30" s="83"/>
      <c r="J30" s="50">
        <v>70</v>
      </c>
      <c r="K30" s="53">
        <f t="shared" si="3"/>
        <v>100</v>
      </c>
      <c r="L30" s="33">
        <v>0</v>
      </c>
      <c r="M30" s="41">
        <v>0</v>
      </c>
      <c r="N30" s="41">
        <v>0</v>
      </c>
      <c r="O30" s="33"/>
      <c r="P30" s="33"/>
      <c r="Q30" s="51">
        <f t="shared" si="1"/>
        <v>85</v>
      </c>
    </row>
    <row r="31" spans="2:17" x14ac:dyDescent="0.2">
      <c r="B31" s="30">
        <f t="shared" si="2"/>
        <v>23</v>
      </c>
      <c r="C31" s="43" t="s">
        <v>67</v>
      </c>
      <c r="D31" s="81" t="s">
        <v>68</v>
      </c>
      <c r="E31" s="82"/>
      <c r="F31" s="82"/>
      <c r="G31" s="82"/>
      <c r="H31" s="82"/>
      <c r="I31" s="83"/>
      <c r="J31" s="50">
        <v>80</v>
      </c>
      <c r="K31" s="53">
        <f t="shared" si="3"/>
        <v>100</v>
      </c>
      <c r="L31" s="33">
        <v>0</v>
      </c>
      <c r="M31" s="41">
        <v>0</v>
      </c>
      <c r="N31" s="41">
        <v>0</v>
      </c>
      <c r="O31" s="33"/>
      <c r="P31" s="33"/>
      <c r="Q31" s="51">
        <f t="shared" si="1"/>
        <v>90</v>
      </c>
    </row>
    <row r="32" spans="2:17" x14ac:dyDescent="0.2">
      <c r="B32" s="30">
        <f t="shared" si="2"/>
        <v>24</v>
      </c>
      <c r="C32" s="43" t="s">
        <v>69</v>
      </c>
      <c r="D32" s="81" t="s">
        <v>70</v>
      </c>
      <c r="E32" s="82"/>
      <c r="F32" s="82"/>
      <c r="G32" s="82"/>
      <c r="H32" s="82"/>
      <c r="I32" s="83"/>
      <c r="J32" s="50">
        <v>70</v>
      </c>
      <c r="K32" s="53">
        <f t="shared" si="3"/>
        <v>100</v>
      </c>
      <c r="L32" s="33">
        <v>0</v>
      </c>
      <c r="M32" s="41">
        <v>0</v>
      </c>
      <c r="N32" s="41">
        <v>0</v>
      </c>
      <c r="O32" s="33"/>
      <c r="P32" s="33"/>
      <c r="Q32" s="51">
        <f t="shared" si="1"/>
        <v>85</v>
      </c>
    </row>
    <row r="33" spans="2:17" x14ac:dyDescent="0.2">
      <c r="B33" s="30">
        <f t="shared" si="2"/>
        <v>25</v>
      </c>
      <c r="C33" s="43" t="s">
        <v>71</v>
      </c>
      <c r="D33" s="81" t="s">
        <v>72</v>
      </c>
      <c r="E33" s="82"/>
      <c r="F33" s="82"/>
      <c r="G33" s="82"/>
      <c r="H33" s="82"/>
      <c r="I33" s="83"/>
      <c r="J33" s="50">
        <v>90</v>
      </c>
      <c r="K33" s="53">
        <f t="shared" si="3"/>
        <v>100</v>
      </c>
      <c r="L33" s="33">
        <v>0</v>
      </c>
      <c r="M33" s="41">
        <v>0</v>
      </c>
      <c r="N33" s="41">
        <v>0</v>
      </c>
      <c r="O33" s="33"/>
      <c r="P33" s="33"/>
      <c r="Q33" s="51">
        <f t="shared" si="1"/>
        <v>95</v>
      </c>
    </row>
    <row r="34" spans="2:17" x14ac:dyDescent="0.2">
      <c r="B34" s="30">
        <v>26</v>
      </c>
      <c r="C34" s="43" t="s">
        <v>73</v>
      </c>
      <c r="D34" s="81" t="s">
        <v>74</v>
      </c>
      <c r="E34" s="82"/>
      <c r="F34" s="82"/>
      <c r="G34" s="82"/>
      <c r="H34" s="82"/>
      <c r="I34" s="83"/>
      <c r="J34" s="50">
        <v>100</v>
      </c>
      <c r="K34" s="33">
        <f>40+50</f>
        <v>90</v>
      </c>
      <c r="L34" s="33">
        <v>0</v>
      </c>
      <c r="M34" s="41">
        <v>0</v>
      </c>
      <c r="N34" s="41">
        <v>0</v>
      </c>
      <c r="O34" s="33"/>
      <c r="P34" s="33"/>
      <c r="Q34" s="51">
        <f t="shared" si="1"/>
        <v>95</v>
      </c>
    </row>
    <row r="35" spans="2:17" x14ac:dyDescent="0.2">
      <c r="B35" s="30">
        <f t="shared" si="2"/>
        <v>27</v>
      </c>
      <c r="C35" s="17"/>
      <c r="D35" s="67"/>
      <c r="E35" s="67"/>
      <c r="F35" s="67"/>
      <c r="G35" s="67"/>
      <c r="H35" s="67"/>
      <c r="I35" s="67"/>
      <c r="J35" s="18"/>
      <c r="K35" s="18"/>
      <c r="L35" s="18"/>
      <c r="M35" s="18"/>
      <c r="N35" s="18"/>
      <c r="O35" s="18"/>
      <c r="P35" s="18"/>
      <c r="Q35" s="13"/>
    </row>
    <row r="36" spans="2:17" x14ac:dyDescent="0.2">
      <c r="B36" s="30">
        <f t="shared" si="2"/>
        <v>28</v>
      </c>
      <c r="C36" s="17"/>
      <c r="D36" s="67"/>
      <c r="E36" s="67"/>
      <c r="F36" s="67"/>
      <c r="G36" s="67"/>
      <c r="H36" s="67"/>
      <c r="I36" s="67"/>
      <c r="J36" s="18"/>
      <c r="K36" s="18"/>
      <c r="L36" s="18"/>
      <c r="M36" s="18"/>
      <c r="N36" s="18"/>
      <c r="O36" s="18"/>
      <c r="P36" s="18"/>
      <c r="Q36" s="13"/>
    </row>
    <row r="37" spans="2:17" x14ac:dyDescent="0.2">
      <c r="B37" s="30">
        <f t="shared" si="2"/>
        <v>29</v>
      </c>
      <c r="C37" s="17"/>
      <c r="D37" s="67"/>
      <c r="E37" s="67"/>
      <c r="F37" s="67"/>
      <c r="G37" s="67"/>
      <c r="H37" s="67"/>
      <c r="I37" s="67"/>
      <c r="J37" s="18"/>
      <c r="K37" s="18"/>
      <c r="L37" s="18"/>
      <c r="M37" s="18"/>
      <c r="N37" s="18"/>
      <c r="O37" s="18"/>
      <c r="P37" s="18"/>
      <c r="Q37" s="13"/>
    </row>
    <row r="38" spans="2:17" x14ac:dyDescent="0.2">
      <c r="B38" s="30">
        <f t="shared" si="2"/>
        <v>30</v>
      </c>
      <c r="C38" s="17"/>
      <c r="D38" s="67"/>
      <c r="E38" s="67"/>
      <c r="F38" s="67"/>
      <c r="G38" s="67"/>
      <c r="H38" s="67"/>
      <c r="I38" s="67"/>
      <c r="J38" s="18"/>
      <c r="K38" s="18"/>
      <c r="L38" s="18"/>
      <c r="M38" s="18"/>
      <c r="N38" s="18"/>
      <c r="O38" s="18"/>
      <c r="P38" s="18"/>
      <c r="Q38" s="13"/>
    </row>
    <row r="39" spans="2:17" x14ac:dyDescent="0.2">
      <c r="B39" s="30">
        <f t="shared" si="2"/>
        <v>31</v>
      </c>
      <c r="C39" s="17"/>
      <c r="D39" s="67"/>
      <c r="E39" s="67"/>
      <c r="F39" s="67"/>
      <c r="G39" s="67"/>
      <c r="H39" s="67"/>
      <c r="I39" s="67"/>
      <c r="J39" s="18"/>
      <c r="K39" s="18"/>
      <c r="L39" s="18"/>
      <c r="M39" s="18"/>
      <c r="N39" s="18"/>
      <c r="O39" s="18"/>
      <c r="P39" s="18"/>
      <c r="Q39" s="13"/>
    </row>
    <row r="40" spans="2:17" x14ac:dyDescent="0.2">
      <c r="B40" s="30">
        <f t="shared" si="2"/>
        <v>32</v>
      </c>
      <c r="C40" s="8"/>
      <c r="D40" s="67"/>
      <c r="E40" s="67"/>
      <c r="F40" s="67"/>
      <c r="G40" s="67"/>
      <c r="H40" s="67"/>
      <c r="I40" s="67"/>
      <c r="J40" s="18"/>
      <c r="K40" s="18"/>
      <c r="L40" s="18"/>
      <c r="M40" s="18"/>
      <c r="N40" s="18"/>
      <c r="O40" s="18"/>
      <c r="P40" s="18"/>
      <c r="Q40" s="13"/>
    </row>
    <row r="41" spans="2:17" x14ac:dyDescent="0.2">
      <c r="B41" s="30">
        <f t="shared" si="2"/>
        <v>33</v>
      </c>
      <c r="C41" s="8"/>
      <c r="D41" s="67"/>
      <c r="E41" s="67"/>
      <c r="F41" s="67"/>
      <c r="G41" s="67"/>
      <c r="H41" s="67"/>
      <c r="I41" s="67"/>
      <c r="J41" s="18"/>
      <c r="K41" s="18"/>
      <c r="L41" s="18"/>
      <c r="M41" s="18"/>
      <c r="N41" s="18"/>
      <c r="O41" s="18"/>
      <c r="P41" s="18"/>
      <c r="Q41" s="13"/>
    </row>
    <row r="42" spans="2:17" x14ac:dyDescent="0.2">
      <c r="B42" s="30">
        <f t="shared" si="2"/>
        <v>34</v>
      </c>
      <c r="C42" s="8"/>
      <c r="D42" s="67"/>
      <c r="E42" s="67"/>
      <c r="F42" s="67"/>
      <c r="G42" s="67"/>
      <c r="H42" s="67"/>
      <c r="I42" s="67"/>
      <c r="J42" s="18"/>
      <c r="K42" s="18"/>
      <c r="L42" s="18"/>
      <c r="M42" s="18"/>
      <c r="N42" s="18"/>
      <c r="O42" s="18"/>
      <c r="P42" s="18"/>
      <c r="Q42" s="13"/>
    </row>
    <row r="43" spans="2:17" x14ac:dyDescent="0.2">
      <c r="B43" s="30">
        <f t="shared" si="2"/>
        <v>35</v>
      </c>
      <c r="C43" s="8"/>
      <c r="D43" s="67"/>
      <c r="E43" s="67"/>
      <c r="F43" s="67"/>
      <c r="G43" s="67"/>
      <c r="H43" s="67"/>
      <c r="I43" s="67"/>
      <c r="J43" s="18"/>
      <c r="K43" s="18"/>
      <c r="L43" s="18"/>
      <c r="M43" s="18"/>
      <c r="N43" s="18"/>
      <c r="O43" s="18"/>
      <c r="P43" s="18"/>
      <c r="Q43" s="13"/>
    </row>
    <row r="44" spans="2:17" x14ac:dyDescent="0.2">
      <c r="B44" s="30">
        <f t="shared" si="2"/>
        <v>36</v>
      </c>
      <c r="C44" s="8"/>
      <c r="D44" s="67"/>
      <c r="E44" s="67"/>
      <c r="F44" s="67"/>
      <c r="G44" s="67"/>
      <c r="H44" s="67"/>
      <c r="I44" s="67"/>
      <c r="J44" s="18"/>
      <c r="K44" s="18"/>
      <c r="L44" s="18"/>
      <c r="M44" s="18"/>
      <c r="N44" s="18"/>
      <c r="O44" s="18"/>
      <c r="P44" s="18"/>
      <c r="Q44" s="13"/>
    </row>
    <row r="45" spans="2:17" x14ac:dyDescent="0.2">
      <c r="B45" s="30">
        <f t="shared" si="2"/>
        <v>37</v>
      </c>
      <c r="C45" s="8"/>
      <c r="D45" s="67"/>
      <c r="E45" s="67"/>
      <c r="F45" s="67"/>
      <c r="G45" s="67"/>
      <c r="H45" s="67"/>
      <c r="I45" s="67"/>
      <c r="J45" s="18"/>
      <c r="K45" s="18"/>
      <c r="L45" s="18"/>
      <c r="M45" s="18"/>
      <c r="N45" s="18"/>
      <c r="O45" s="18"/>
      <c r="P45" s="18"/>
      <c r="Q45" s="13"/>
    </row>
    <row r="46" spans="2:17" x14ac:dyDescent="0.2">
      <c r="B46" s="30">
        <f t="shared" si="2"/>
        <v>38</v>
      </c>
      <c r="C46" s="8"/>
      <c r="D46" s="67"/>
      <c r="E46" s="67"/>
      <c r="F46" s="67"/>
      <c r="G46" s="67"/>
      <c r="H46" s="67"/>
      <c r="I46" s="67"/>
      <c r="J46" s="18"/>
      <c r="K46" s="18"/>
      <c r="L46" s="18"/>
      <c r="M46" s="18"/>
      <c r="N46" s="18"/>
      <c r="O46" s="18"/>
      <c r="P46" s="18"/>
      <c r="Q46" s="13"/>
    </row>
    <row r="47" spans="2:17" x14ac:dyDescent="0.2">
      <c r="C47" s="62"/>
      <c r="D47" s="62"/>
      <c r="E47" s="16"/>
      <c r="H47" s="68" t="s">
        <v>19</v>
      </c>
      <c r="I47" s="68"/>
      <c r="J47" s="22">
        <f t="shared" ref="J47:Q49" si="4">COUNTIF(J9:J46,"&gt;=70")</f>
        <v>25</v>
      </c>
      <c r="K47" s="59">
        <f t="shared" si="4"/>
        <v>23</v>
      </c>
      <c r="L47" s="32">
        <f t="shared" si="4"/>
        <v>0</v>
      </c>
      <c r="M47" s="32">
        <f t="shared" si="4"/>
        <v>0</v>
      </c>
      <c r="N47" s="32">
        <f t="shared" si="4"/>
        <v>0</v>
      </c>
      <c r="O47" s="32">
        <f t="shared" si="4"/>
        <v>0</v>
      </c>
      <c r="P47" s="32">
        <f t="shared" si="4"/>
        <v>0</v>
      </c>
      <c r="Q47" s="26">
        <f t="shared" si="4"/>
        <v>23</v>
      </c>
    </row>
    <row r="48" spans="2:17" x14ac:dyDescent="0.2">
      <c r="C48" s="62"/>
      <c r="D48" s="62"/>
      <c r="E48" s="20"/>
      <c r="H48" s="66" t="s">
        <v>20</v>
      </c>
      <c r="I48" s="66"/>
      <c r="J48" s="23">
        <f t="shared" ref="J48:Q48" si="5">COUNTIF(J9:J46,"&lt;70")</f>
        <v>1</v>
      </c>
      <c r="K48" s="58">
        <f t="shared" si="5"/>
        <v>3</v>
      </c>
      <c r="L48" s="45">
        <f t="shared" si="4"/>
        <v>0</v>
      </c>
      <c r="M48" s="45">
        <f t="shared" si="4"/>
        <v>0</v>
      </c>
      <c r="N48" s="45">
        <f t="shared" si="4"/>
        <v>0</v>
      </c>
      <c r="O48" s="31">
        <f t="shared" si="5"/>
        <v>0</v>
      </c>
      <c r="P48" s="31">
        <f t="shared" si="5"/>
        <v>0</v>
      </c>
      <c r="Q48" s="31">
        <f t="shared" si="5"/>
        <v>3</v>
      </c>
    </row>
    <row r="49" spans="3:17" x14ac:dyDescent="0.2">
      <c r="C49" s="62"/>
      <c r="D49" s="62"/>
      <c r="E49" s="62"/>
      <c r="H49" s="66" t="s">
        <v>21</v>
      </c>
      <c r="I49" s="66"/>
      <c r="J49" s="23">
        <f t="shared" ref="J49:Q49" si="6">COUNT(J9:J46)</f>
        <v>26</v>
      </c>
      <c r="K49" s="58">
        <f t="shared" si="6"/>
        <v>26</v>
      </c>
      <c r="L49" s="45">
        <f t="shared" si="4"/>
        <v>0</v>
      </c>
      <c r="M49" s="45">
        <f t="shared" si="4"/>
        <v>0</v>
      </c>
      <c r="N49" s="45">
        <f t="shared" si="4"/>
        <v>0</v>
      </c>
      <c r="O49" s="31">
        <f t="shared" si="6"/>
        <v>0</v>
      </c>
      <c r="P49" s="31">
        <f t="shared" si="6"/>
        <v>0</v>
      </c>
      <c r="Q49" s="31">
        <f t="shared" si="6"/>
        <v>26</v>
      </c>
    </row>
    <row r="50" spans="3:17" x14ac:dyDescent="0.2">
      <c r="C50" s="62"/>
      <c r="D50" s="62"/>
      <c r="E50" s="16"/>
      <c r="F50" s="11"/>
      <c r="H50" s="63" t="s">
        <v>16</v>
      </c>
      <c r="I50" s="63"/>
      <c r="J50" s="24">
        <f>J47/J49</f>
        <v>0.96153846153846156</v>
      </c>
      <c r="K50" s="24">
        <f>K47/K49</f>
        <v>0.88461538461538458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f t="shared" ref="Q50" si="7">Q47/Q49</f>
        <v>0.88461538461538458</v>
      </c>
    </row>
    <row r="51" spans="3:17" x14ac:dyDescent="0.2">
      <c r="C51" s="62"/>
      <c r="D51" s="62"/>
      <c r="E51" s="16"/>
      <c r="F51" s="11"/>
      <c r="H51" s="63" t="s">
        <v>17</v>
      </c>
      <c r="I51" s="63"/>
      <c r="J51" s="24">
        <f>J48/J49</f>
        <v>3.8461538461538464E-2</v>
      </c>
      <c r="K51" s="24">
        <f>K48/K49</f>
        <v>0.11538461538461539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f t="shared" ref="Q51" si="8">Q48/Q49</f>
        <v>0.11538461538461539</v>
      </c>
    </row>
    <row r="52" spans="3:17" x14ac:dyDescent="0.2">
      <c r="C52" s="62"/>
      <c r="D52" s="62"/>
      <c r="E52" s="20"/>
      <c r="F52" s="11"/>
    </row>
    <row r="53" spans="3:17" x14ac:dyDescent="0.2">
      <c r="C53" s="16"/>
      <c r="D53" s="48"/>
      <c r="E53" s="20"/>
      <c r="F53" s="11"/>
    </row>
    <row r="54" spans="3:17" x14ac:dyDescent="0.2">
      <c r="J54" s="64"/>
      <c r="K54" s="64"/>
      <c r="L54" s="64"/>
      <c r="M54" s="64"/>
      <c r="N54" s="64"/>
      <c r="O54" s="64"/>
      <c r="P54" s="64"/>
    </row>
    <row r="55" spans="3:17" x14ac:dyDescent="0.2">
      <c r="J55" s="65" t="s">
        <v>18</v>
      </c>
      <c r="K55" s="65"/>
      <c r="L55" s="65"/>
      <c r="M55" s="65"/>
      <c r="N55" s="65"/>
      <c r="O55" s="65"/>
      <c r="P55" s="65"/>
    </row>
  </sheetData>
  <mergeCells count="60">
    <mergeCell ref="B2:P2"/>
    <mergeCell ref="C3:P3"/>
    <mergeCell ref="D4:G4"/>
    <mergeCell ref="J4:K4"/>
    <mergeCell ref="N4:O4"/>
    <mergeCell ref="D23:I23"/>
    <mergeCell ref="D24:I24"/>
    <mergeCell ref="D6:G6"/>
    <mergeCell ref="I6:J6"/>
    <mergeCell ref="K6:P6"/>
    <mergeCell ref="D8:I8"/>
    <mergeCell ref="D17:I17"/>
    <mergeCell ref="D12:I12"/>
    <mergeCell ref="D13:I13"/>
    <mergeCell ref="D14:I14"/>
    <mergeCell ref="D15:I15"/>
    <mergeCell ref="D9:I9"/>
    <mergeCell ref="D11:I11"/>
    <mergeCell ref="D10:I10"/>
    <mergeCell ref="D16:I16"/>
    <mergeCell ref="D18:I18"/>
    <mergeCell ref="D19:I19"/>
    <mergeCell ref="D20:I20"/>
    <mergeCell ref="D21:I21"/>
    <mergeCell ref="D22:I22"/>
    <mergeCell ref="D43:I43"/>
    <mergeCell ref="D33:I33"/>
    <mergeCell ref="D25:I25"/>
    <mergeCell ref="D26:I26"/>
    <mergeCell ref="D27:I27"/>
    <mergeCell ref="D28:I28"/>
    <mergeCell ref="D29:I29"/>
    <mergeCell ref="D30:I30"/>
    <mergeCell ref="D31:I31"/>
    <mergeCell ref="D32:I32"/>
    <mergeCell ref="D38:I38"/>
    <mergeCell ref="D39:I39"/>
    <mergeCell ref="D40:I40"/>
    <mergeCell ref="D41:I41"/>
    <mergeCell ref="D42:I42"/>
    <mergeCell ref="D34:I34"/>
    <mergeCell ref="D35:I35"/>
    <mergeCell ref="D36:I36"/>
    <mergeCell ref="D37:I37"/>
    <mergeCell ref="D45:I45"/>
    <mergeCell ref="D46:I46"/>
    <mergeCell ref="C47:D47"/>
    <mergeCell ref="H47:I47"/>
    <mergeCell ref="D44:I44"/>
    <mergeCell ref="C48:D48"/>
    <mergeCell ref="H48:I48"/>
    <mergeCell ref="C49:E49"/>
    <mergeCell ref="H49:I49"/>
    <mergeCell ref="C50:D50"/>
    <mergeCell ref="H50:I50"/>
    <mergeCell ref="C51:D51"/>
    <mergeCell ref="H51:I51"/>
    <mergeCell ref="C52:D52"/>
    <mergeCell ref="J54:P54"/>
    <mergeCell ref="J55:P55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Fundam.de Inv.107A</vt:lpstr>
      <vt:lpstr>Costos Emp.307B</vt:lpstr>
      <vt:lpstr>Taller Inv.I 507A</vt:lpstr>
      <vt:lpstr>Finanzas 507B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Microsoft Office User</cp:lastModifiedBy>
  <cp:lastPrinted>2023-03-24T17:11:16Z</cp:lastPrinted>
  <dcterms:created xsi:type="dcterms:W3CDTF">2023-03-14T19:16:59Z</dcterms:created>
  <dcterms:modified xsi:type="dcterms:W3CDTF">2025-10-22T21:34:13Z</dcterms:modified>
</cp:coreProperties>
</file>