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C7B161DA-29A7-4108-9482-0993CCA8CCF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0" l="1"/>
  <c r="J15" i="27" l="1"/>
  <c r="E15" i="27"/>
  <c r="B17" i="27"/>
  <c r="E17" i="27"/>
  <c r="F17" i="27"/>
  <c r="J17" i="27"/>
  <c r="O27" i="31"/>
  <c r="N27" i="31"/>
  <c r="L27" i="31"/>
  <c r="H27" i="31"/>
  <c r="G27" i="31"/>
  <c r="F16" i="31"/>
  <c r="M16" i="31" s="1"/>
  <c r="E16" i="31"/>
  <c r="D16" i="31"/>
  <c r="B16" i="31"/>
  <c r="M15" i="31"/>
  <c r="E15" i="31"/>
  <c r="D15" i="31"/>
  <c r="B15" i="31"/>
  <c r="I14" i="3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E16" i="30"/>
  <c r="D16" i="30"/>
  <c r="B16" i="30"/>
  <c r="F15" i="30"/>
  <c r="E15" i="30"/>
  <c r="D15" i="30"/>
  <c r="B15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E14" i="27"/>
  <c r="F14" i="27"/>
  <c r="J14" i="27" s="1"/>
  <c r="B16" i="27"/>
  <c r="E16" i="27"/>
  <c r="E13" i="27"/>
  <c r="F13" i="27"/>
  <c r="J13" i="27" s="1"/>
  <c r="B13" i="27"/>
  <c r="O28" i="27"/>
  <c r="N28" i="27"/>
  <c r="H28" i="27"/>
  <c r="G28" i="27"/>
  <c r="O27" i="26"/>
  <c r="N27" i="26"/>
  <c r="H27" i="26"/>
  <c r="G27" i="26"/>
  <c r="F27" i="26"/>
  <c r="J16" i="26"/>
  <c r="J15" i="26"/>
  <c r="J14" i="26"/>
  <c r="J13" i="26"/>
  <c r="J15" i="30" l="1"/>
  <c r="I15" i="31"/>
  <c r="J15" i="31"/>
  <c r="K15" i="31" s="1"/>
  <c r="J27" i="26"/>
  <c r="J14" i="31"/>
  <c r="K14" i="31" s="1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J16" i="30"/>
  <c r="J13" i="30"/>
  <c r="F28" i="27"/>
  <c r="J28" i="27" s="1"/>
  <c r="M27" i="30" l="1"/>
  <c r="I27" i="30"/>
  <c r="J27" i="3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<sst xmlns="http://schemas.openxmlformats.org/spreadsheetml/2006/main" count="157" uniqueCount="52">
  <si>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</si>
  <si>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</si>
  <si>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</si>
  <si>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</si>
  <si>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</si>
  <si>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</si>
  <si>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</si>
  <si>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</si>
  <si>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</si>
  <si>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</si>
  <si>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</si>
  <si>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</si>
  <si>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</si>
  <si>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</si>
  <si>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</si>
  <si>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</si>
  <si>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</si>
  <si>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</si>
  <si>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</si>
  <si>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</si>
  <si>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</si>
  <si>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</si>
  <si>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</si>
  <si>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</si>
  <si>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</si>
  <si>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</si>
  <si>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</si>
  <si>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</si>
  <si>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</si>
  <si>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</si>
  <si>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</si>
  <si>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</si>
  <si>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</si>
  <si>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 - DICIEMBRE 2025.</t>
  </si>
  <si>
    <t>DRA. ROSA MARÍA BEREA GUTIÉRREZ</t>
  </si>
  <si>
    <t>FUNDAMENTOS DE INVESTIGACIÓN</t>
  </si>
  <si>
    <t>107A</t>
  </si>
  <si>
    <t>IGEM</t>
  </si>
  <si>
    <t>COSTOS EMPRESARIALES</t>
  </si>
  <si>
    <t>307B</t>
  </si>
  <si>
    <t>TALLER DE INVESTIGACIÓN I</t>
  </si>
  <si>
    <t>507A</t>
  </si>
  <si>
    <t>FINANZAS EN LAS ORGANIZACIONES</t>
  </si>
  <si>
    <t>507B</t>
  </si>
  <si>
    <t>II</t>
  </si>
  <si>
    <t>III</t>
  </si>
  <si>
    <t>SE</t>
  </si>
  <si>
    <t>IV</t>
  </si>
  <si>
    <t>I-IV</t>
  </si>
  <si>
    <t>I-VI</t>
  </si>
  <si>
    <t>I-III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</si>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</sst>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3" sqref="F13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4" width="5.44140625" style="1" bestFit="1" customWidth="1"/>
    <col min="5" max="5" width="21.77734375" style="1" customWidth="1"/>
    <col min="6" max="6" width="9.44140625" style="1" customWidth="1"/>
    <col min="7" max="13" width="7.4414062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23">
        <v>95.8</v>
      </c>
      <c r="O13" s="12">
        <v>0.87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33</v>
      </c>
      <c r="G14" s="8">
        <v>32</v>
      </c>
      <c r="H14" s="8">
        <v>0</v>
      </c>
      <c r="I14" s="9"/>
      <c r="J14" s="8">
        <f>(F14-SUM(G14:H14))-L14</f>
        <v>1</v>
      </c>
      <c r="K14" s="9"/>
      <c r="L14" s="8"/>
      <c r="M14" s="9"/>
      <c r="N14" s="23">
        <v>90.3</v>
      </c>
      <c r="O14" s="12">
        <v>0.76</v>
      </c>
      <c r="P14" s="17"/>
    </row>
    <row r="15" spans="1:16" s="10" customFormat="1" x14ac:dyDescent="0.2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34</v>
      </c>
      <c r="G15" s="8">
        <v>29</v>
      </c>
      <c r="H15" s="8">
        <v>0</v>
      </c>
      <c r="I15" s="9"/>
      <c r="J15" s="8">
        <f t="shared" ref="J15:J16" si="1">(F15-SUM(G15:H15))-L15</f>
        <v>5</v>
      </c>
      <c r="K15" s="9"/>
      <c r="L15" s="8"/>
      <c r="M15" s="9"/>
      <c r="N15" s="23">
        <v>79.599999999999994</v>
      </c>
      <c r="O15" s="12">
        <v>0.79</v>
      </c>
      <c r="P15" s="17"/>
    </row>
    <row r="16" spans="1:16" s="10" customFormat="1" x14ac:dyDescent="0.2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25</v>
      </c>
      <c r="H16" s="8">
        <v>0</v>
      </c>
      <c r="I16" s="9"/>
      <c r="J16" s="8">
        <f t="shared" si="1"/>
        <v>1</v>
      </c>
      <c r="K16" s="9"/>
      <c r="L16" s="8"/>
      <c r="M16" s="9"/>
      <c r="N16" s="8">
        <v>80</v>
      </c>
      <c r="O16" s="12">
        <v>0.73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123</v>
      </c>
      <c r="H27" s="20">
        <f>SUM(H13:H26)</f>
        <v>0</v>
      </c>
      <c r="I27" s="21">
        <f>SUM(G27:H27)/F27</f>
        <v>0.93893129770992367</v>
      </c>
      <c r="J27" s="20">
        <f t="shared" si="0"/>
        <v>8</v>
      </c>
      <c r="K27" s="21"/>
      <c r="L27" s="20"/>
      <c r="M27" s="21"/>
      <c r="N27" s="20">
        <f>AVERAGE(N13:N26)</f>
        <v>86.424999999999997</v>
      </c>
      <c r="O27" s="22">
        <f>AVERAGE(O13:O26)</f>
        <v>0.78749999999999998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zoomScaleNormal="100" zoomScaleSheetLayoutView="100" zoomScalePageLayoutView="70" workbookViewId="0">
      <selection activeCell="L13" sqref="L13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4" width="5.44140625" style="1" bestFit="1" customWidth="1"/>
    <col min="5" max="5" width="21.77734375" style="1" customWidth="1"/>
    <col min="6" max="6" width="9.44140625" style="1" customWidth="1"/>
    <col min="7" max="13" width="7.4414062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2025.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DRA. ROSA MARÍA BEREA GUTIÉRREZ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5">
      <c r="A13" s="17"/>
      <c r="B13" s="13" t="str">
        <f>'1'!B13</f>
        <v>FUNDAMENTOS DE INVESTIGACIÓN</v>
      </c>
      <c r="C13" s="8" t="s">
        <v>44</v>
      </c>
      <c r="D13" s="8" t="s">
        <v>36</v>
      </c>
      <c r="E13" s="8" t="str">
        <f>'1'!E13</f>
        <v>IGEM</v>
      </c>
      <c r="F13" s="8">
        <f>'1'!F13</f>
        <v>38</v>
      </c>
      <c r="G13" s="8">
        <v>34</v>
      </c>
      <c r="H13" s="8">
        <v>0</v>
      </c>
      <c r="I13" s="24"/>
      <c r="J13" s="8">
        <f t="shared" ref="J13:J28" si="0">(F13-SUM(G13:H13))-L13</f>
        <v>4</v>
      </c>
      <c r="K13" s="24"/>
      <c r="L13" s="8"/>
      <c r="M13" s="24"/>
      <c r="N13" s="23">
        <v>85.1</v>
      </c>
      <c r="O13" s="12">
        <v>0.76</v>
      </c>
      <c r="P13" s="17"/>
    </row>
    <row r="14" spans="1:16" s="10" customFormat="1" x14ac:dyDescent="0.25">
      <c r="A14" s="17"/>
      <c r="B14" s="13" t="str">
        <f>'1'!B14</f>
        <v>COSTOS EMPRESARIALES</v>
      </c>
      <c r="C14" s="8" t="s">
        <v>44</v>
      </c>
      <c r="D14" s="8" t="s">
        <v>39</v>
      </c>
      <c r="E14" s="8" t="str">
        <f>'1'!E14</f>
        <v>IGEM</v>
      </c>
      <c r="F14" s="8">
        <f>'1'!F14</f>
        <v>33</v>
      </c>
      <c r="G14" s="8">
        <v>32</v>
      </c>
      <c r="H14" s="8">
        <v>0</v>
      </c>
      <c r="I14" s="24"/>
      <c r="J14" s="8">
        <f>(F14-SUM(G14:H14))-L14</f>
        <v>1</v>
      </c>
      <c r="K14" s="24"/>
      <c r="L14" s="8"/>
      <c r="M14" s="24"/>
      <c r="N14" s="23">
        <v>89.24</v>
      </c>
      <c r="O14" s="12">
        <v>0.69699999999999995</v>
      </c>
      <c r="P14" s="17"/>
    </row>
    <row r="15" spans="1:16" s="10" customFormat="1" x14ac:dyDescent="0.25">
      <c r="A15" s="17"/>
      <c r="B15" s="13" t="s">
        <v>38</v>
      </c>
      <c r="C15" s="8" t="s">
        <v>45</v>
      </c>
      <c r="D15" s="8" t="s">
        <v>39</v>
      </c>
      <c r="E15" s="8" t="str">
        <f>'1'!E15</f>
        <v>IGEM</v>
      </c>
      <c r="F15" s="8">
        <v>33</v>
      </c>
      <c r="G15" s="8">
        <v>13</v>
      </c>
      <c r="H15" s="8">
        <v>0</v>
      </c>
      <c r="I15" s="24"/>
      <c r="J15" s="8">
        <f>(F15-SUM(G15:H15))-L15</f>
        <v>20</v>
      </c>
      <c r="K15" s="24"/>
      <c r="L15" s="8"/>
      <c r="M15" s="24"/>
      <c r="N15" s="23">
        <v>32.700000000000003</v>
      </c>
      <c r="O15" s="12">
        <v>0.39</v>
      </c>
      <c r="P15" s="17"/>
    </row>
    <row r="16" spans="1:16" s="10" customFormat="1" x14ac:dyDescent="0.25">
      <c r="A16" s="17"/>
      <c r="B16" s="13" t="str">
        <f>'1'!B15</f>
        <v>TALLER DE INVESTIGACIÓN I</v>
      </c>
      <c r="C16" s="8" t="s">
        <v>46</v>
      </c>
      <c r="D16" s="8" t="s">
        <v>41</v>
      </c>
      <c r="E16" s="8" t="str">
        <f>'1'!E15</f>
        <v>IGEM</v>
      </c>
      <c r="F16" s="8"/>
      <c r="G16" s="8"/>
      <c r="H16" s="8"/>
      <c r="I16" s="24"/>
      <c r="J16" s="8"/>
      <c r="K16" s="24"/>
      <c r="L16" s="8"/>
      <c r="M16" s="24"/>
      <c r="N16" s="23"/>
      <c r="O16" s="12"/>
      <c r="P16" s="17"/>
    </row>
    <row r="17" spans="1:16" s="10" customFormat="1" x14ac:dyDescent="0.25">
      <c r="A17" s="17"/>
      <c r="B17" s="13" t="str">
        <f>'1'!B16</f>
        <v>FINANZAS EN LAS ORGANIZACIONES</v>
      </c>
      <c r="C17" s="8" t="s">
        <v>44</v>
      </c>
      <c r="D17" s="8" t="s">
        <v>43</v>
      </c>
      <c r="E17" s="8" t="str">
        <f>'1'!E16</f>
        <v>IGEM</v>
      </c>
      <c r="F17" s="8">
        <f>'1'!F16</f>
        <v>26</v>
      </c>
      <c r="G17" s="8">
        <v>23</v>
      </c>
      <c r="H17" s="8">
        <v>0</v>
      </c>
      <c r="I17" s="24"/>
      <c r="J17" s="8">
        <f t="shared" ref="J17" si="1">(F17-SUM(G17:H17))-L17</f>
        <v>3</v>
      </c>
      <c r="K17" s="24"/>
      <c r="L17" s="8"/>
      <c r="M17" s="24"/>
      <c r="N17" s="23">
        <v>82.3</v>
      </c>
      <c r="O17" s="12">
        <v>0.73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24"/>
      <c r="J18" s="8"/>
      <c r="K18" s="24"/>
      <c r="L18" s="8"/>
      <c r="M18" s="24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24"/>
      <c r="J19" s="8"/>
      <c r="K19" s="24"/>
      <c r="L19" s="8"/>
      <c r="M19" s="24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24"/>
      <c r="J20" s="8"/>
      <c r="K20" s="24"/>
      <c r="L20" s="8"/>
      <c r="M20" s="24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.8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130</v>
      </c>
      <c r="G28" s="20">
        <f>SUM(G13:G27)</f>
        <v>102</v>
      </c>
      <c r="H28" s="20">
        <f>SUM(H13:H27)</f>
        <v>0</v>
      </c>
      <c r="I28" s="21"/>
      <c r="J28" s="20">
        <f t="shared" si="0"/>
        <v>28</v>
      </c>
      <c r="K28" s="21"/>
      <c r="L28" s="20"/>
      <c r="M28" s="21"/>
      <c r="N28" s="20">
        <f>AVERAGE(N13:N27)</f>
        <v>72.334999999999994</v>
      </c>
      <c r="O28" s="22">
        <f>AVERAGE(O13:O27)</f>
        <v>0.64424999999999999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40" t="s">
        <v>25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4" width="5.44140625" style="1" bestFit="1" customWidth="1"/>
    <col min="5" max="5" width="21.77734375" style="1" customWidth="1"/>
    <col min="6" max="6" width="9.44140625" style="1" customWidth="1"/>
    <col min="7" max="13" width="7.4414062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2025.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DRA. ROSA MARÍA BEREA GUTIÉRREZ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5">
      <c r="A13" s="17"/>
      <c r="B13" s="13" t="str">
        <f>'1'!B13</f>
        <v>FUNDAMENTOS DE INVESTIGACIÓN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8">
        <v>91</v>
      </c>
      <c r="O13" s="12">
        <v>0.45</v>
      </c>
      <c r="P13" s="17"/>
    </row>
    <row r="14" spans="1:16" s="10" customFormat="1" x14ac:dyDescent="0.25">
      <c r="A14" s="17"/>
      <c r="B14" s="13" t="str">
        <f>'1'!B14</f>
        <v>COSTOS EMPRESARIALES</v>
      </c>
      <c r="C14" s="8" t="s">
        <v>46</v>
      </c>
      <c r="D14" s="8" t="str">
        <f>'1'!D14</f>
        <v>307B</v>
      </c>
      <c r="E14" s="8" t="str">
        <f>'1'!E14</f>
        <v>IGEM</v>
      </c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 t="str">
        <f>'1'!B15</f>
        <v>TALLER DE INVESTIGACIÓN I</v>
      </c>
      <c r="C15" s="8" t="s">
        <v>44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>
        <v>27</v>
      </c>
      <c r="H15" s="8">
        <v>0</v>
      </c>
      <c r="I15" s="9"/>
      <c r="J15" s="8">
        <f t="shared" ref="J15:J17" si="1">(F15-SUM(G15:H15))-L15</f>
        <v>7</v>
      </c>
      <c r="K15" s="9"/>
      <c r="L15" s="8"/>
      <c r="M15" s="9"/>
      <c r="N15" s="8">
        <v>76</v>
      </c>
      <c r="O15" s="12">
        <v>0.79</v>
      </c>
      <c r="P15" s="17"/>
    </row>
    <row r="16" spans="1:16" s="10" customFormat="1" x14ac:dyDescent="0.25">
      <c r="A16" s="17"/>
      <c r="B16" s="13" t="str">
        <f>'1'!B16</f>
        <v>FINANZAS EN LAS ORGANIZACIONES</v>
      </c>
      <c r="C16" s="8" t="s">
        <v>45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>
        <v>16</v>
      </c>
      <c r="H16" s="8">
        <v>0</v>
      </c>
      <c r="I16" s="9"/>
      <c r="J16" s="8">
        <f t="shared" si="1"/>
        <v>10</v>
      </c>
      <c r="K16" s="9"/>
      <c r="L16" s="8"/>
      <c r="M16" s="9"/>
      <c r="N16" s="8">
        <v>54</v>
      </c>
      <c r="O16" s="12">
        <v>0.62</v>
      </c>
      <c r="P16" s="17"/>
    </row>
    <row r="17" spans="1:16" s="10" customFormat="1" x14ac:dyDescent="0.25">
      <c r="A17" s="17"/>
      <c r="B17" s="13" t="s">
        <v>42</v>
      </c>
      <c r="C17" s="8" t="s">
        <v>47</v>
      </c>
      <c r="D17" s="8" t="s">
        <v>43</v>
      </c>
      <c r="E17" s="8" t="s">
        <v>37</v>
      </c>
      <c r="F17" s="8">
        <v>26</v>
      </c>
      <c r="G17" s="8">
        <v>23</v>
      </c>
      <c r="H17" s="8">
        <v>0</v>
      </c>
      <c r="I17" s="9"/>
      <c r="J17" s="8">
        <f t="shared" si="1"/>
        <v>3</v>
      </c>
      <c r="K17" s="9"/>
      <c r="L17" s="8"/>
      <c r="M17" s="9"/>
      <c r="N17" s="8">
        <v>87</v>
      </c>
      <c r="O17" s="12">
        <v>0.81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124</v>
      </c>
      <c r="G27" s="20">
        <f>SUM(G13:G26)</f>
        <v>103</v>
      </c>
      <c r="H27" s="20">
        <f>SUM(H13:H26)</f>
        <v>0</v>
      </c>
      <c r="I27" s="21">
        <f>SUM(G27:H27)/F27</f>
        <v>0.83064516129032262</v>
      </c>
      <c r="J27" s="20">
        <f t="shared" si="0"/>
        <v>21</v>
      </c>
      <c r="K27" s="21">
        <f t="shared" ref="K27" si="2">J27/F27</f>
        <v>0.16935483870967741</v>
      </c>
      <c r="L27" s="20">
        <f>SUM(L13:L26)</f>
        <v>0</v>
      </c>
      <c r="M27" s="21">
        <f t="shared" ref="M27" si="3">L27/F27</f>
        <v>0</v>
      </c>
      <c r="N27" s="20">
        <f>AVERAGE(N13:N26)</f>
        <v>77</v>
      </c>
      <c r="O27" s="22">
        <f>AVERAGE(O13:O26)</f>
        <v>0.66749999999999998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O15" sqref="O15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4" width="5.44140625" style="1" bestFit="1" customWidth="1"/>
    <col min="5" max="5" width="21.77734375" style="1" customWidth="1"/>
    <col min="6" max="6" width="9.44140625" style="1" customWidth="1"/>
    <col min="7" max="13" width="7.4414062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2025.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DRA. ROSA MARÍA BEREA GUTIÉRREZ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x14ac:dyDescent="0.25">
      <c r="A13" s="17"/>
      <c r="B13" s="13" t="str">
        <f>'1'!B13</f>
        <v>FUNDAMENTOS DE INVESTIGACIÓN</v>
      </c>
      <c r="C13" s="8" t="s">
        <v>48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>
        <v>33</v>
      </c>
      <c r="H13" s="8">
        <v>4</v>
      </c>
      <c r="I13" s="9">
        <f>(G13+H13)/F13</f>
        <v>0.97368421052631582</v>
      </c>
      <c r="J13" s="8">
        <f t="shared" ref="J13:J27" si="0">(F13-SUM(G13:H13))-L13</f>
        <v>1</v>
      </c>
      <c r="K13" s="9">
        <f t="shared" ref="K13:K27" si="1">J13/F13</f>
        <v>2.6315789473684209E-2</v>
      </c>
      <c r="L13" s="8">
        <v>0</v>
      </c>
      <c r="M13" s="9">
        <f t="shared" ref="M13:M27" si="2">L13/F13</f>
        <v>0</v>
      </c>
      <c r="N13" s="8">
        <v>95</v>
      </c>
      <c r="O13" s="12">
        <v>0.73</v>
      </c>
      <c r="P13" s="17"/>
    </row>
    <row r="14" spans="1:16" s="10" customFormat="1" x14ac:dyDescent="0.25">
      <c r="A14" s="17"/>
      <c r="B14" s="13" t="str">
        <f>'1'!B14</f>
        <v>COSTOS EMPRESARIALES</v>
      </c>
      <c r="C14" s="8" t="s">
        <v>49</v>
      </c>
      <c r="D14" s="8" t="str">
        <f>'1'!D14</f>
        <v>307B</v>
      </c>
      <c r="E14" s="8" t="str">
        <f>'1'!E14</f>
        <v>IGEM</v>
      </c>
      <c r="F14" s="8">
        <v>35</v>
      </c>
      <c r="G14" s="8">
        <v>13</v>
      </c>
      <c r="H14" s="8">
        <v>8</v>
      </c>
      <c r="I14" s="9">
        <f t="shared" ref="I14:I16" si="3">(G14+H14)/F14</f>
        <v>0.6</v>
      </c>
      <c r="J14" s="8">
        <f>(F14-SUM(G14:H14))-L14</f>
        <v>14</v>
      </c>
      <c r="K14" s="9">
        <f t="shared" si="1"/>
        <v>0.4</v>
      </c>
      <c r="L14" s="8">
        <v>0</v>
      </c>
      <c r="M14" s="9">
        <f t="shared" si="2"/>
        <v>0</v>
      </c>
      <c r="N14" s="8">
        <v>90</v>
      </c>
      <c r="O14" s="12">
        <v>0.37</v>
      </c>
      <c r="P14" s="17"/>
    </row>
    <row r="15" spans="1:16" s="10" customFormat="1" x14ac:dyDescent="0.25">
      <c r="A15" s="17"/>
      <c r="B15" s="13" t="str">
        <f>'1'!B15</f>
        <v>TALLER DE INVESTIGACIÓN I</v>
      </c>
      <c r="C15" s="8" t="s">
        <v>50</v>
      </c>
      <c r="D15" s="8" t="str">
        <f>'1'!D15</f>
        <v>507A</v>
      </c>
      <c r="E15" s="8" t="str">
        <f>'1'!E15</f>
        <v>IGEM</v>
      </c>
      <c r="F15" s="8">
        <v>33</v>
      </c>
      <c r="G15" s="8">
        <v>27</v>
      </c>
      <c r="H15" s="8">
        <v>3</v>
      </c>
      <c r="I15" s="9">
        <f t="shared" si="3"/>
        <v>0.90909090909090906</v>
      </c>
      <c r="J15" s="8">
        <f t="shared" ref="J15:J16" si="4">(F15-SUM(G15:H15))-L15</f>
        <v>3</v>
      </c>
      <c r="K15" s="9">
        <f t="shared" si="1"/>
        <v>9.0909090909090912E-2</v>
      </c>
      <c r="L15" s="8">
        <v>0</v>
      </c>
      <c r="M15" s="9">
        <f t="shared" si="2"/>
        <v>0</v>
      </c>
      <c r="N15" s="8">
        <v>93</v>
      </c>
      <c r="O15" s="12">
        <v>0.62</v>
      </c>
      <c r="P15" s="17"/>
    </row>
    <row r="16" spans="1:16" s="10" customFormat="1" x14ac:dyDescent="0.25">
      <c r="A16" s="17"/>
      <c r="B16" s="13" t="str">
        <f>'1'!B16</f>
        <v>FINANZAS EN LAS ORGANIZACIONES</v>
      </c>
      <c r="C16" s="8" t="s">
        <v>51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>
        <v>15</v>
      </c>
      <c r="H16" s="8">
        <v>9</v>
      </c>
      <c r="I16" s="9">
        <f t="shared" si="3"/>
        <v>0.92307692307692313</v>
      </c>
      <c r="J16" s="8">
        <f t="shared" si="4"/>
        <v>2</v>
      </c>
      <c r="K16" s="9">
        <f t="shared" si="1"/>
        <v>7.6923076923076927E-2</v>
      </c>
      <c r="L16" s="8">
        <v>0</v>
      </c>
      <c r="M16" s="9">
        <f t="shared" si="2"/>
        <v>0</v>
      </c>
      <c r="N16" s="8">
        <v>91</v>
      </c>
      <c r="O16" s="12">
        <v>0.5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132</v>
      </c>
      <c r="G27" s="20">
        <f>SUM(G13:G26)</f>
        <v>88</v>
      </c>
      <c r="H27" s="20">
        <f>SUM(H13:H26)</f>
        <v>24</v>
      </c>
      <c r="I27" s="21">
        <f>SUM(G27:H27)/F27</f>
        <v>0.84848484848484851</v>
      </c>
      <c r="J27" s="20">
        <f t="shared" si="0"/>
        <v>20</v>
      </c>
      <c r="K27" s="21">
        <f t="shared" si="1"/>
        <v>0.15151515151515152</v>
      </c>
      <c r="L27" s="20">
        <f>SUM(L13:L26)</f>
        <v>0</v>
      </c>
      <c r="M27" s="21">
        <f t="shared" si="2"/>
        <v>0</v>
      </c>
      <c r="N27" s="20">
        <f>AVERAGE(N13:N26)</f>
        <v>92.25</v>
      </c>
      <c r="O27" s="22">
        <f>AVERAGE(O13:O26)</f>
        <v>0.55500000000000005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2026-01-08T22:43:11Z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