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ith\OneDrive\ASIGNATURAS 2025\SGI\"/>
    </mc:Choice>
  </mc:AlternateContent>
  <bookViews>
    <workbookView xWindow="0" yWindow="0" windowWidth="19200" windowHeight="635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'3'!$A$1:$P$31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0" l="1"/>
  <c r="D17" i="30"/>
  <c r="B16" i="30"/>
  <c r="M15" i="30"/>
  <c r="M18" i="30"/>
  <c r="M19" i="30"/>
  <c r="M14" i="30" l="1"/>
  <c r="E14" i="30"/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8" i="30"/>
  <c r="N28" i="30"/>
  <c r="L28" i="30"/>
  <c r="H28" i="30"/>
  <c r="G28" i="30"/>
  <c r="F19" i="30"/>
  <c r="E19" i="30"/>
  <c r="D19" i="30"/>
  <c r="B19" i="30"/>
  <c r="E18" i="30"/>
  <c r="B18" i="30"/>
  <c r="E16" i="30"/>
  <c r="F15" i="30"/>
  <c r="D15" i="30"/>
  <c r="B15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J24" i="31"/>
  <c r="K24" i="31" s="1"/>
  <c r="I14" i="27"/>
  <c r="I15" i="31"/>
  <c r="J18" i="27"/>
  <c r="K18" i="27" s="1"/>
  <c r="I20" i="31"/>
  <c r="I23" i="31"/>
  <c r="M27" i="26"/>
  <c r="I16" i="27"/>
  <c r="J23" i="31"/>
  <c r="K23" i="31" s="1"/>
  <c r="J15" i="31"/>
  <c r="K15" i="31" s="1"/>
  <c r="J27" i="26"/>
  <c r="K27" i="26" s="1"/>
  <c r="J14" i="27"/>
  <c r="K14" i="27" s="1"/>
  <c r="J14" i="31"/>
  <c r="K14" i="31" s="1"/>
  <c r="I19" i="31"/>
  <c r="J18" i="31"/>
  <c r="K18" i="31" s="1"/>
  <c r="J19" i="31"/>
  <c r="K19" i="31" s="1"/>
  <c r="M13" i="27"/>
  <c r="F28" i="30"/>
  <c r="J28" i="30" s="1"/>
  <c r="K28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9" i="27"/>
  <c r="F20" i="27"/>
  <c r="J20" i="27" s="1"/>
  <c r="K20" i="27" s="1"/>
  <c r="I13" i="27"/>
  <c r="M28" i="30" l="1"/>
  <c r="I28" i="30"/>
  <c r="J27" i="31"/>
  <c r="K27" i="31" s="1"/>
  <c r="I27" i="31"/>
  <c r="M27" i="31"/>
  <c r="I20" i="27"/>
  <c r="M20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<sst xmlns="http://schemas.openxmlformats.org/spreadsheetml/2006/main" count="173" uniqueCount="50">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</sst>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Q12" sqref="Q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7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">
        <v>32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3</v>
      </c>
      <c r="D7" s="32"/>
      <c r="E7" s="11" t="s">
        <v>4</v>
      </c>
      <c r="F7" s="5">
        <v>5</v>
      </c>
      <c r="H7" s="4" t="s">
        <v>5</v>
      </c>
      <c r="I7" s="5">
        <v>4</v>
      </c>
      <c r="J7" s="42" t="s">
        <v>6</v>
      </c>
      <c r="K7" s="42"/>
      <c r="L7" s="42"/>
      <c r="M7" s="32" t="s">
        <v>34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">
        <v>35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7" t="s">
        <v>36</v>
      </c>
      <c r="C13" s="8" t="s">
        <v>20</v>
      </c>
      <c r="D13" s="8" t="s">
        <v>41</v>
      </c>
      <c r="E13" s="23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42</v>
      </c>
      <c r="E14" s="23" t="s">
        <v>46</v>
      </c>
      <c r="F14" s="25">
        <v>27</v>
      </c>
      <c r="G14" s="25">
        <v>25</v>
      </c>
      <c r="H14" s="8">
        <v>0</v>
      </c>
      <c r="I14" s="9"/>
      <c r="J14" s="23">
        <f t="shared" si="0"/>
        <v>2</v>
      </c>
      <c r="K14" s="9"/>
      <c r="L14" s="8"/>
      <c r="M14" s="24">
        <f t="shared" si="1"/>
        <v>0</v>
      </c>
      <c r="N14" s="25">
        <v>91</v>
      </c>
      <c r="O14" s="26">
        <v>0.88</v>
      </c>
      <c r="P14" s="17"/>
    </row>
    <row r="15" spans="1:16" s="10" customFormat="1" ht="25" x14ac:dyDescent="0.25">
      <c r="A15" s="17"/>
      <c r="B15" s="7" t="s">
        <v>37</v>
      </c>
      <c r="C15" s="8" t="s">
        <v>40</v>
      </c>
      <c r="D15" s="8" t="s">
        <v>42</v>
      </c>
      <c r="E15" s="23" t="s">
        <v>46</v>
      </c>
      <c r="F15" s="23">
        <v>27</v>
      </c>
      <c r="G15" s="23">
        <v>24</v>
      </c>
      <c r="H15" s="8">
        <v>0</v>
      </c>
      <c r="I15" s="24"/>
      <c r="J15" s="23">
        <f t="shared" si="0"/>
        <v>3</v>
      </c>
      <c r="K15" s="9"/>
      <c r="L15" s="8"/>
      <c r="M15" s="24">
        <f t="shared" si="1"/>
        <v>0</v>
      </c>
      <c r="N15" s="8">
        <v>88</v>
      </c>
      <c r="O15" s="12">
        <v>0.88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23" t="s">
        <v>46</v>
      </c>
      <c r="F16" s="8">
        <v>34</v>
      </c>
      <c r="G16" s="8">
        <v>31</v>
      </c>
      <c r="H16" s="8">
        <v>0</v>
      </c>
      <c r="I16" s="9"/>
      <c r="J16" s="23">
        <f t="shared" si="0"/>
        <v>3</v>
      </c>
      <c r="K16" s="9"/>
      <c r="L16" s="8"/>
      <c r="M16" s="24">
        <f t="shared" si="1"/>
        <v>0</v>
      </c>
      <c r="N16" s="8">
        <v>87</v>
      </c>
      <c r="O16" s="12">
        <v>0.79</v>
      </c>
      <c r="P16" s="17"/>
    </row>
    <row r="17" spans="1:16" s="10" customFormat="1" ht="25" x14ac:dyDescent="0.25">
      <c r="A17" s="17"/>
      <c r="B17" s="7" t="s">
        <v>39</v>
      </c>
      <c r="C17" s="8" t="s">
        <v>20</v>
      </c>
      <c r="D17" s="8" t="s">
        <v>44</v>
      </c>
      <c r="E17" s="23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24">
        <f t="shared" si="1"/>
        <v>0</v>
      </c>
      <c r="N17" s="8">
        <v>98</v>
      </c>
      <c r="O17" s="12">
        <v>0.83</v>
      </c>
      <c r="P17" s="17"/>
    </row>
    <row r="18" spans="1:16" s="10" customFormat="1" ht="25" x14ac:dyDescent="0.25">
      <c r="A18" s="17"/>
      <c r="B18" s="7" t="s">
        <v>39</v>
      </c>
      <c r="C18" s="8" t="s">
        <v>20</v>
      </c>
      <c r="D18" s="8" t="s">
        <v>45</v>
      </c>
      <c r="E18" s="23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24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23"/>
  <sheetViews>
    <sheetView view="pageBreakPreview" topLeftCell="A8" zoomScaleNormal="100" zoomScaleSheetLayoutView="100" zoomScalePageLayoutView="70" workbookViewId="0">
      <selection activeCell="D17" sqref="D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6.90625" style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7" t="s">
        <v>29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27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2" t="s">
        <v>6</v>
      </c>
      <c r="K7" s="42"/>
      <c r="L7" s="42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 t="shared" ref="J14:J19" si="4">(F14-SUM(G14:H14))-L14</f>
        <v>0</v>
      </c>
      <c r="K14" s="9" t="e">
        <f t="shared" si="1"/>
        <v>#DIV/0!</v>
      </c>
      <c r="L14" s="8"/>
      <c r="M14" s="24" t="e">
        <f t="shared" si="2"/>
        <v>#DIV/0!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MERCADOTECNIA</v>
      </c>
      <c r="C15" s="23" t="s">
        <v>48</v>
      </c>
      <c r="D15" s="23" t="str">
        <f>'1'!D15</f>
        <v>507-B</v>
      </c>
      <c r="E15" s="23" t="str">
        <f>'1'!E15</f>
        <v>IGEM</v>
      </c>
      <c r="F15" s="23"/>
      <c r="G15" s="23"/>
      <c r="H15" s="23">
        <v>0</v>
      </c>
      <c r="I15" s="24" t="e">
        <f t="shared" ref="I15" si="5">(G15+H15)/F15</f>
        <v>#DIV/0!</v>
      </c>
      <c r="J15" s="23">
        <f t="shared" si="4"/>
        <v>0</v>
      </c>
      <c r="K15" s="24" t="e">
        <f t="shared" ref="K15" si="6">J15/F15</f>
        <v>#DIV/0!</v>
      </c>
      <c r="L15" s="23"/>
      <c r="M15" s="24" t="e">
        <f t="shared" si="2"/>
        <v>#DIV/0!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23">
        <v>34</v>
      </c>
      <c r="G16" s="8">
        <v>28</v>
      </c>
      <c r="H16" s="8">
        <v>0</v>
      </c>
      <c r="I16" s="9">
        <f>(G16+H16)/F16</f>
        <v>0.82352941176470584</v>
      </c>
      <c r="J16" s="8">
        <f t="shared" si="4"/>
        <v>6</v>
      </c>
      <c r="K16" s="9">
        <f>J16/F16</f>
        <v>0.17647058823529413</v>
      </c>
      <c r="L16" s="8"/>
      <c r="M16" s="24">
        <f t="shared" si="2"/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23" t="s">
        <v>47</v>
      </c>
      <c r="D17" s="23" t="str">
        <f>'1'!D16</f>
        <v>507-A</v>
      </c>
      <c r="E17" s="23" t="str">
        <f>'1'!E16</f>
        <v>IGEM</v>
      </c>
      <c r="F17" s="23">
        <v>34</v>
      </c>
      <c r="G17" s="23">
        <v>29</v>
      </c>
      <c r="H17" s="23">
        <v>0</v>
      </c>
      <c r="I17" s="24">
        <f>(G17+H17)/F17</f>
        <v>0.8529411764705882</v>
      </c>
      <c r="J17" s="23">
        <f t="shared" si="4"/>
        <v>5</v>
      </c>
      <c r="K17" s="24">
        <f>J17/F17</f>
        <v>0.14705882352941177</v>
      </c>
      <c r="L17" s="23"/>
      <c r="M17" s="24">
        <f>L17/F17</f>
        <v>0</v>
      </c>
      <c r="N17" s="8">
        <v>85</v>
      </c>
      <c r="O17" s="12">
        <v>0.85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23">
        <v>24</v>
      </c>
      <c r="G18" s="8">
        <v>24</v>
      </c>
      <c r="H18" s="8">
        <v>0</v>
      </c>
      <c r="I18" s="24">
        <f t="shared" ref="I18" si="7">(G18+H18)/F18</f>
        <v>1</v>
      </c>
      <c r="J18" s="8">
        <f t="shared" si="4"/>
        <v>0</v>
      </c>
      <c r="K18" s="24">
        <f>J18/F18</f>
        <v>0</v>
      </c>
      <c r="L18" s="8"/>
      <c r="M18" s="24">
        <f t="shared" ref="M18:M19" si="8">L18/F18</f>
        <v>0</v>
      </c>
      <c r="N18" s="8">
        <v>95</v>
      </c>
      <c r="O18" s="12">
        <v>0.66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 t="shared" si="4"/>
        <v>0</v>
      </c>
      <c r="K19" s="9">
        <f>J19/F19</f>
        <v>0</v>
      </c>
      <c r="L19" s="8"/>
      <c r="M19" s="24">
        <f t="shared" si="8"/>
        <v>0</v>
      </c>
      <c r="N19" s="8">
        <v>93</v>
      </c>
      <c r="O19" s="12"/>
      <c r="P19" s="17"/>
    </row>
    <row r="20" spans="1:16" ht="13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29" t="s">
        <v>25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1"/>
  <sheetViews>
    <sheetView tabSelected="1" view="pageBreakPreview" zoomScaleNormal="100" zoomScaleSheetLayoutView="100" zoomScalePageLayoutView="70" workbookViewId="0">
      <selection activeCell="L25" sqref="L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7" t="s">
        <v>30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tr">
        <f>'1'!F5</f>
        <v>EN GESTIÓN EMPRESARIAL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>
        <v>3</v>
      </c>
      <c r="D7" s="32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2" t="s">
        <v>6</v>
      </c>
      <c r="K7" s="42"/>
      <c r="L7" s="42"/>
      <c r="M7" s="32" t="str">
        <f>'1'!M7</f>
        <v>AGOSTO - DICIEMBRE 2025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v>34</v>
      </c>
      <c r="G13" s="8">
        <v>33</v>
      </c>
      <c r="H13" s="8">
        <v>0</v>
      </c>
      <c r="I13" s="9"/>
      <c r="J13" s="8">
        <v>1</v>
      </c>
      <c r="K13" s="9"/>
      <c r="L13" s="8"/>
      <c r="M13" s="9">
        <f t="shared" ref="M13:M28" si="0">L13/F13</f>
        <v>0</v>
      </c>
      <c r="N13" s="8">
        <v>91</v>
      </c>
      <c r="O13" s="12">
        <v>0.71</v>
      </c>
      <c r="P13" s="17"/>
    </row>
    <row r="14" spans="1:16" s="10" customFormat="1" ht="25" x14ac:dyDescent="0.25">
      <c r="A14" s="17"/>
      <c r="B14" s="13" t="s">
        <v>36</v>
      </c>
      <c r="C14" s="23" t="s">
        <v>47</v>
      </c>
      <c r="D14" s="23" t="s">
        <v>41</v>
      </c>
      <c r="E14" s="23" t="str">
        <f>'1'!E14</f>
        <v>IGEM</v>
      </c>
      <c r="F14" s="23">
        <v>35</v>
      </c>
      <c r="G14" s="23">
        <v>34</v>
      </c>
      <c r="H14" s="23">
        <v>0</v>
      </c>
      <c r="I14" s="24"/>
      <c r="J14" s="23">
        <v>0</v>
      </c>
      <c r="K14" s="24"/>
      <c r="L14" s="23"/>
      <c r="M14" s="24">
        <f t="shared" ref="M14:M19" si="1">L14/F14</f>
        <v>0</v>
      </c>
      <c r="N14" s="23">
        <v>99</v>
      </c>
      <c r="O14" s="12">
        <v>0.97</v>
      </c>
      <c r="P14" s="17"/>
    </row>
    <row r="15" spans="1:16" s="10" customFormat="1" ht="25" x14ac:dyDescent="0.25">
      <c r="A15" s="17"/>
      <c r="B15" s="13" t="str">
        <f>'1'!B14</f>
        <v>MERCADOTECNIA</v>
      </c>
      <c r="C15" s="8" t="s">
        <v>49</v>
      </c>
      <c r="D15" s="8" t="str">
        <f>'1'!D14</f>
        <v>507-B</v>
      </c>
      <c r="E15" s="8" t="s">
        <v>46</v>
      </c>
      <c r="F15" s="8">
        <f>'1'!F15</f>
        <v>27</v>
      </c>
      <c r="G15" s="8">
        <v>23</v>
      </c>
      <c r="H15" s="8">
        <v>0</v>
      </c>
      <c r="I15" s="9"/>
      <c r="J15" s="8">
        <v>4</v>
      </c>
      <c r="K15" s="9"/>
      <c r="L15" s="8"/>
      <c r="M15" s="24">
        <f t="shared" si="1"/>
        <v>0</v>
      </c>
      <c r="N15" s="8">
        <v>78</v>
      </c>
      <c r="O15" s="12">
        <v>0.85</v>
      </c>
      <c r="P15" s="17"/>
    </row>
    <row r="16" spans="1:16" s="10" customFormat="1" ht="25" x14ac:dyDescent="0.25">
      <c r="A16" s="17"/>
      <c r="B16" s="13" t="str">
        <f>'1'!B16</f>
        <v>GESTIÓN DEL CAPITAL HUMANO</v>
      </c>
      <c r="C16" s="8" t="s">
        <v>48</v>
      </c>
      <c r="D16" s="8" t="s">
        <v>43</v>
      </c>
      <c r="E16" s="8" t="str">
        <f>'1'!E15</f>
        <v>IGEM</v>
      </c>
      <c r="F16" s="8">
        <v>34</v>
      </c>
      <c r="G16" s="8">
        <v>29</v>
      </c>
      <c r="H16" s="8">
        <v>0</v>
      </c>
      <c r="I16" s="9"/>
      <c r="J16" s="8">
        <v>5</v>
      </c>
      <c r="K16" s="9"/>
      <c r="L16" s="8"/>
      <c r="M16" s="24">
        <v>0</v>
      </c>
      <c r="N16" s="8">
        <v>82</v>
      </c>
      <c r="O16" s="12">
        <v>0.79</v>
      </c>
      <c r="P16" s="17"/>
    </row>
    <row r="17" spans="1:16" s="10" customFormat="1" ht="25" x14ac:dyDescent="0.25">
      <c r="A17" s="17"/>
      <c r="B17" s="13" t="s">
        <v>38</v>
      </c>
      <c r="C17" s="23" t="s">
        <v>49</v>
      </c>
      <c r="D17" s="23" t="str">
        <f>'1'!D16</f>
        <v>507-A</v>
      </c>
      <c r="E17" s="23" t="str">
        <f>'1'!E16</f>
        <v>IGEM</v>
      </c>
      <c r="F17" s="23">
        <v>34</v>
      </c>
      <c r="G17" s="23">
        <v>29</v>
      </c>
      <c r="H17" s="23">
        <v>0</v>
      </c>
      <c r="I17" s="24"/>
      <c r="J17" s="23">
        <v>5</v>
      </c>
      <c r="K17" s="24"/>
      <c r="L17" s="23"/>
      <c r="M17" s="24">
        <v>0</v>
      </c>
      <c r="N17" s="25">
        <v>84</v>
      </c>
      <c r="O17" s="12">
        <v>0.82</v>
      </c>
      <c r="P17" s="17"/>
    </row>
    <row r="18" spans="1:16" s="10" customFormat="1" ht="25" x14ac:dyDescent="0.25">
      <c r="A18" s="17"/>
      <c r="B18" s="13" t="str">
        <f>'1'!B17</f>
        <v>MERCADOTECNIA ELECTRONICA</v>
      </c>
      <c r="C18" s="8" t="s">
        <v>47</v>
      </c>
      <c r="D18" s="8" t="s">
        <v>44</v>
      </c>
      <c r="E18" s="8" t="str">
        <f>'1'!E16</f>
        <v>IGEM</v>
      </c>
      <c r="F18" s="8">
        <v>24</v>
      </c>
      <c r="G18" s="8">
        <v>21</v>
      </c>
      <c r="H18" s="8">
        <v>0</v>
      </c>
      <c r="I18" s="9"/>
      <c r="J18" s="8">
        <v>3</v>
      </c>
      <c r="K18" s="9"/>
      <c r="L18" s="8"/>
      <c r="M18" s="24">
        <f>L18/F18</f>
        <v>0</v>
      </c>
      <c r="N18" s="8">
        <v>84</v>
      </c>
      <c r="O18" s="12">
        <v>0.83</v>
      </c>
      <c r="P18" s="17"/>
    </row>
    <row r="19" spans="1:16" s="10" customFormat="1" ht="25" x14ac:dyDescent="0.25">
      <c r="A19" s="17"/>
      <c r="B19" s="13" t="str">
        <f>'1'!B18</f>
        <v>MERCADOTECNIA ELECTRONICA</v>
      </c>
      <c r="C19" s="8" t="s">
        <v>48</v>
      </c>
      <c r="D19" s="8" t="str">
        <f>'1'!D17</f>
        <v>707-A</v>
      </c>
      <c r="E19" s="8" t="str">
        <f>'1'!E17</f>
        <v>IGEM</v>
      </c>
      <c r="F19" s="8">
        <f>'1'!F17</f>
        <v>24</v>
      </c>
      <c r="G19" s="8">
        <v>21</v>
      </c>
      <c r="H19" s="8">
        <v>0</v>
      </c>
      <c r="I19" s="9"/>
      <c r="J19" s="8">
        <v>0</v>
      </c>
      <c r="K19" s="9"/>
      <c r="L19" s="8"/>
      <c r="M19" s="24">
        <f>L19/F19</f>
        <v>0</v>
      </c>
      <c r="N19" s="8">
        <v>99</v>
      </c>
      <c r="O19" s="12">
        <v>0.87</v>
      </c>
      <c r="P19" s="17"/>
    </row>
    <row r="20" spans="1:16" s="10" customFormat="1" ht="25" x14ac:dyDescent="0.25">
      <c r="A20" s="17"/>
      <c r="B20" s="13" t="s">
        <v>39</v>
      </c>
      <c r="C20" s="8" t="s">
        <v>47</v>
      </c>
      <c r="D20" s="8" t="s">
        <v>45</v>
      </c>
      <c r="E20" s="8" t="s">
        <v>46</v>
      </c>
      <c r="F20" s="8">
        <v>25</v>
      </c>
      <c r="G20" s="8">
        <v>24</v>
      </c>
      <c r="H20" s="8">
        <v>0</v>
      </c>
      <c r="I20" s="9"/>
      <c r="J20" s="8">
        <v>1</v>
      </c>
      <c r="K20" s="9"/>
      <c r="L20" s="8"/>
      <c r="M20" s="9">
        <v>0</v>
      </c>
      <c r="N20" s="8">
        <v>91</v>
      </c>
      <c r="O20" s="12">
        <v>0.68</v>
      </c>
      <c r="P20" s="17"/>
    </row>
    <row r="21" spans="1:16" s="10" customFormat="1" ht="25" x14ac:dyDescent="0.25">
      <c r="A21" s="17"/>
      <c r="B21" s="13" t="s">
        <v>39</v>
      </c>
      <c r="C21" s="8" t="s">
        <v>48</v>
      </c>
      <c r="D21" s="8" t="s">
        <v>45</v>
      </c>
      <c r="E21" s="8" t="s">
        <v>46</v>
      </c>
      <c r="F21" s="8">
        <v>25</v>
      </c>
      <c r="G21" s="8">
        <v>24</v>
      </c>
      <c r="H21" s="8">
        <v>0</v>
      </c>
      <c r="I21" s="9"/>
      <c r="J21" s="8">
        <v>1</v>
      </c>
      <c r="K21" s="9"/>
      <c r="L21" s="8"/>
      <c r="M21" s="9">
        <v>0</v>
      </c>
      <c r="N21" s="8">
        <v>92</v>
      </c>
      <c r="O21" s="12">
        <v>0.96</v>
      </c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262</v>
      </c>
      <c r="G28" s="20">
        <f>SUM(G13:G27)</f>
        <v>238</v>
      </c>
      <c r="H28" s="20">
        <f>SUM(H13:H27)</f>
        <v>0</v>
      </c>
      <c r="I28" s="21">
        <f>SUM(G28:H28)/F28</f>
        <v>0.90839694656488545</v>
      </c>
      <c r="J28" s="20">
        <f t="shared" ref="J13:J28" si="2">(F28-SUM(G28:H28))-L28</f>
        <v>24</v>
      </c>
      <c r="K28" s="21">
        <f t="shared" ref="K13:K28" si="3">J28/F28</f>
        <v>9.1603053435114504E-2</v>
      </c>
      <c r="L28" s="20">
        <f>SUM(L13:L27)</f>
        <v>0</v>
      </c>
      <c r="M28" s="21">
        <f t="shared" si="0"/>
        <v>0</v>
      </c>
      <c r="N28" s="20">
        <f>AVERAGE(N13:N27)</f>
        <v>88.888888888888886</v>
      </c>
      <c r="O28" s="22">
        <f>AVERAGE(O13:O27)</f>
        <v>0.83111111111111102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9" t="s">
        <v>25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7" sqref="F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7" t="s">
        <v>31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6"/>
    </row>
    <row r="5" spans="1:16" ht="13" x14ac:dyDescent="0.3">
      <c r="A5" s="16"/>
      <c r="B5" s="40" t="s">
        <v>1</v>
      </c>
      <c r="C5" s="40"/>
      <c r="D5" s="40"/>
      <c r="E5" s="40"/>
      <c r="F5" s="41" t="s">
        <v>32</v>
      </c>
      <c r="G5" s="41"/>
      <c r="H5" s="41"/>
      <c r="I5" s="41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32" t="s">
        <v>26</v>
      </c>
      <c r="D7" s="32"/>
      <c r="E7" s="11" t="s">
        <v>4</v>
      </c>
      <c r="F7" s="5">
        <v>5</v>
      </c>
      <c r="H7" s="4" t="s">
        <v>5</v>
      </c>
      <c r="I7" s="5">
        <v>4</v>
      </c>
      <c r="J7" s="42" t="s">
        <v>6</v>
      </c>
      <c r="K7" s="42"/>
      <c r="L7" s="42"/>
      <c r="M7" s="32" t="s">
        <v>33</v>
      </c>
      <c r="N7" s="32"/>
      <c r="O7" s="32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32" t="str">
        <f>'1'!C9</f>
        <v>MCA. EDITH FONSECA GUZMAN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3" t="s">
        <v>8</v>
      </c>
      <c r="C11" s="35" t="s">
        <v>9</v>
      </c>
      <c r="D11" s="35" t="s">
        <v>10</v>
      </c>
      <c r="E11" s="30" t="s">
        <v>11</v>
      </c>
      <c r="F11" s="30" t="s">
        <v>12</v>
      </c>
      <c r="G11" s="30" t="s">
        <v>13</v>
      </c>
      <c r="H11" s="30"/>
      <c r="I11" s="30" t="s">
        <v>14</v>
      </c>
      <c r="J11" s="30" t="s">
        <v>15</v>
      </c>
      <c r="K11" s="30" t="s">
        <v>16</v>
      </c>
      <c r="L11" s="30" t="s">
        <v>17</v>
      </c>
      <c r="M11" s="30" t="s">
        <v>18</v>
      </c>
      <c r="N11" s="30" t="s">
        <v>19</v>
      </c>
      <c r="O11" s="27" t="s">
        <v>20</v>
      </c>
      <c r="P11" s="16"/>
    </row>
    <row r="12" spans="1:16" ht="13" x14ac:dyDescent="0.25">
      <c r="A12" s="16"/>
      <c r="B12" s="34"/>
      <c r="C12" s="36"/>
      <c r="D12" s="36"/>
      <c r="E12" s="31"/>
      <c r="F12" s="31"/>
      <c r="G12" s="18" t="s">
        <v>21</v>
      </c>
      <c r="H12" s="18" t="s">
        <v>22</v>
      </c>
      <c r="I12" s="31"/>
      <c r="J12" s="31"/>
      <c r="K12" s="31"/>
      <c r="L12" s="31"/>
      <c r="M12" s="31"/>
      <c r="N12" s="31"/>
      <c r="O12" s="28"/>
      <c r="P12" s="16"/>
    </row>
    <row r="13" spans="1:16" s="10" customFormat="1" ht="25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5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2025-07-02T21:33:58Z</cp:lastPrinted>
  <dcterms:created xsi:type="dcterms:W3CDTF">2021-11-22T14:45:25Z</dcterms:created>
  <dcterms:modified xsi:type="dcterms:W3CDTF">2025-11-28T18:52:58Z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