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ccb70302143fa83/Escritorio/"/>
    </mc:Choice>
  </mc:AlternateContent>
  <bookViews>
    <workbookView xWindow="0" yWindow="0" windowWidth="19200" windowHeight="6930" activeTab="3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'2'!$A$1:$P$23</definedName>
    <definedName name="_xlnm.Print_Area" localSheetId="2">'3'!$A$1:$P$31</definedName>
    <definedName name="_xlnm.Print_Area" localSheetId="3">Final!$B$3:$O$23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0" l="1"/>
  <c r="D17" i="30"/>
  <c r="B16" i="30"/>
  <c r="M18" i="30"/>
  <c r="M14" i="30" l="1"/>
  <c r="E14" i="30"/>
  <c r="M14" i="27" l="1"/>
  <c r="M15" i="27"/>
  <c r="M16" i="27"/>
  <c r="M17" i="27" l="1"/>
  <c r="E17" i="27"/>
  <c r="D17" i="27"/>
  <c r="M18" i="27"/>
  <c r="E15" i="27"/>
  <c r="D15" i="27"/>
  <c r="B15" i="27"/>
  <c r="I17" i="27" l="1"/>
  <c r="J17" i="27"/>
  <c r="K17" i="27" s="1"/>
  <c r="I18" i="27"/>
  <c r="I15" i="27"/>
  <c r="J15" i="27"/>
  <c r="K15" i="27" s="1"/>
  <c r="M14" i="26"/>
  <c r="M15" i="26"/>
  <c r="M16" i="26"/>
  <c r="M17" i="26"/>
  <c r="M18" i="26"/>
  <c r="J14" i="26"/>
  <c r="J15" i="26"/>
  <c r="J16" i="26"/>
  <c r="O20" i="31" l="1"/>
  <c r="N20" i="31"/>
  <c r="L20" i="31"/>
  <c r="H20" i="31"/>
  <c r="G20" i="31"/>
  <c r="D17" i="31"/>
  <c r="M17" i="31"/>
  <c r="E17" i="31"/>
  <c r="D16" i="31"/>
  <c r="B17" i="31"/>
  <c r="M16" i="31"/>
  <c r="E16" i="31"/>
  <c r="B16" i="31"/>
  <c r="M15" i="31"/>
  <c r="E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O28" i="30"/>
  <c r="N28" i="30"/>
  <c r="L28" i="30"/>
  <c r="H28" i="30"/>
  <c r="G28" i="30"/>
  <c r="F19" i="30"/>
  <c r="M19" i="30" s="1"/>
  <c r="E19" i="30"/>
  <c r="D19" i="30"/>
  <c r="B19" i="30"/>
  <c r="E18" i="30"/>
  <c r="B18" i="30"/>
  <c r="E16" i="30"/>
  <c r="F15" i="30"/>
  <c r="M15" i="30" s="1"/>
  <c r="D15" i="30"/>
  <c r="B15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B16" i="27"/>
  <c r="C16" i="27"/>
  <c r="E16" i="27"/>
  <c r="J16" i="27"/>
  <c r="K16" i="27" s="1"/>
  <c r="B18" i="27"/>
  <c r="D18" i="27"/>
  <c r="E18" i="27"/>
  <c r="B19" i="27"/>
  <c r="D19" i="27"/>
  <c r="E19" i="27"/>
  <c r="D13" i="27"/>
  <c r="E13" i="27"/>
  <c r="F13" i="27"/>
  <c r="J13" i="27" s="1"/>
  <c r="K13" i="27" s="1"/>
  <c r="B13" i="27"/>
  <c r="O20" i="27"/>
  <c r="N20" i="27"/>
  <c r="L20" i="27"/>
  <c r="H20" i="27"/>
  <c r="G20" i="27"/>
  <c r="O27" i="26"/>
  <c r="N27" i="26"/>
  <c r="L27" i="26"/>
  <c r="H27" i="26"/>
  <c r="G27" i="26"/>
  <c r="F27" i="26"/>
  <c r="J18" i="26"/>
  <c r="J17" i="26"/>
  <c r="M13" i="26"/>
  <c r="J13" i="26"/>
  <c r="J19" i="27" l="1"/>
  <c r="K19" i="27" s="1"/>
  <c r="M19" i="27"/>
  <c r="I14" i="27"/>
  <c r="I15" i="31"/>
  <c r="J18" i="27"/>
  <c r="K18" i="27" s="1"/>
  <c r="M27" i="26"/>
  <c r="I16" i="27"/>
  <c r="J15" i="31"/>
  <c r="K15" i="31" s="1"/>
  <c r="J27" i="26"/>
  <c r="K27" i="26" s="1"/>
  <c r="J14" i="27"/>
  <c r="K14" i="27" s="1"/>
  <c r="J14" i="31"/>
  <c r="K14" i="31" s="1"/>
  <c r="M13" i="27"/>
  <c r="F28" i="30"/>
  <c r="J28" i="30" s="1"/>
  <c r="K28" i="30" s="1"/>
  <c r="I16" i="31"/>
  <c r="I13" i="31"/>
  <c r="M14" i="31"/>
  <c r="J16" i="31"/>
  <c r="K16" i="31" s="1"/>
  <c r="I17" i="31"/>
  <c r="J13" i="31"/>
  <c r="K13" i="31" s="1"/>
  <c r="J17" i="31"/>
  <c r="K17" i="31" s="1"/>
  <c r="F20" i="31"/>
  <c r="I27" i="26"/>
  <c r="M13" i="30"/>
  <c r="I19" i="27"/>
  <c r="F20" i="27"/>
  <c r="J20" i="27" s="1"/>
  <c r="K20" i="27" s="1"/>
  <c r="I13" i="27"/>
  <c r="M28" i="30" l="1"/>
  <c r="I28" i="30"/>
  <c r="J20" i="31"/>
  <c r="K20" i="31" s="1"/>
  <c r="I20" i="31"/>
  <c r="M20" i="31"/>
  <c r="I20" i="27"/>
  <c r="M20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<sst xmlns="http://schemas.openxmlformats.org/spreadsheetml/2006/main" count="179" uniqueCount="54">
  <si>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</si>
  <si>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</si>
  <si>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</si>
  <si>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</si>
  <si>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</si>
  <si>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</si>
  <si>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</si>
  <si>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</si>
  <si>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</si>
  <si>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</si>
  <si>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</si>
  <si>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</si>
  <si>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</si>
  <si>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</si>
  <si>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</si>
  <si>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</si>
  <si>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</si>
  <si>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</si>
  <si>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</si>
  <si>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</si>
  <si>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</si>
  <si>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</si>
  <si>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</si>
  <si>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</si>
  <si>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</si>
  <si>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</si>
  <si>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</si>
  <si>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</si>
  <si>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</si>
  <si>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</si>
  <si>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</si>
  <si>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</si>
  <si>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</si>
  <si>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AGOSTO-DICIEMBRE 2025</t>
  </si>
  <si>
    <t>AGOSTO - DICIEMBRE 2025</t>
  </si>
  <si>
    <t>MCA. EDITH FONSECA GUZMAN</t>
  </si>
  <si>
    <t>HABILIDADADES DIRECTIVAS I</t>
  </si>
  <si>
    <t>MERCADOTECNIA</t>
  </si>
  <si>
    <t>GESTIÓN DEL CAPITAL HUMANO</t>
  </si>
  <si>
    <t>MERCADOTECNIA ELECTRONICA</t>
  </si>
  <si>
    <t>II</t>
  </si>
  <si>
    <t>307-B</t>
  </si>
  <si>
    <t>507-B</t>
  </si>
  <si>
    <t>507-A</t>
  </si>
  <si>
    <t>707-A</t>
  </si>
  <si>
    <t>707-B</t>
  </si>
  <si>
    <t>IGEM</t>
  </si>
  <si>
    <t>III</t>
  </si>
  <si>
    <t>IV</t>
  </si>
  <si>
    <t>V</t>
  </si>
  <si>
    <t>I-IV</t>
  </si>
  <si>
    <t>I-VII</t>
  </si>
  <si>
    <t>I-VI</t>
  </si>
  <si>
    <t>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</si>
</sst>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topLeftCell="A6" zoomScaleNormal="100" zoomScaleSheetLayoutView="100" zoomScalePageLayoutView="70" workbookViewId="0">
      <selection activeCell="C13" sqref="C13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">
        <v>32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3</v>
      </c>
      <c r="D7" s="30"/>
      <c r="E7" s="11" t="s">
        <v>4</v>
      </c>
      <c r="F7" s="5">
        <v>5</v>
      </c>
      <c r="H7" s="4" t="s">
        <v>5</v>
      </c>
      <c r="I7" s="5">
        <v>4</v>
      </c>
      <c r="J7" s="31" t="s">
        <v>6</v>
      </c>
      <c r="K7" s="31"/>
      <c r="L7" s="31"/>
      <c r="M7" s="30" t="s">
        <v>34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">
        <v>35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" x14ac:dyDescent="0.25">
      <c r="A13" s="17"/>
      <c r="B13" s="7" t="s">
        <v>36</v>
      </c>
      <c r="C13" s="8" t="s">
        <v>20</v>
      </c>
      <c r="D13" s="8" t="s">
        <v>41</v>
      </c>
      <c r="E13" s="8" t="s">
        <v>46</v>
      </c>
      <c r="F13" s="8">
        <v>35</v>
      </c>
      <c r="G13" s="8">
        <v>32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>
        <f t="shared" ref="M13:M27" si="1">L13/F13</f>
        <v>0</v>
      </c>
      <c r="N13" s="8">
        <v>89</v>
      </c>
      <c r="O13" s="12">
        <v>0.91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42</v>
      </c>
      <c r="E14" s="8" t="s">
        <v>46</v>
      </c>
      <c r="F14" s="23">
        <v>27</v>
      </c>
      <c r="G14" s="23">
        <v>25</v>
      </c>
      <c r="H14" s="8">
        <v>0</v>
      </c>
      <c r="I14" s="9"/>
      <c r="J14" s="8">
        <f t="shared" si="0"/>
        <v>2</v>
      </c>
      <c r="K14" s="9"/>
      <c r="L14" s="8"/>
      <c r="M14" s="9">
        <f t="shared" si="1"/>
        <v>0</v>
      </c>
      <c r="N14" s="23">
        <v>91</v>
      </c>
      <c r="O14" s="24">
        <v>0.88</v>
      </c>
      <c r="P14" s="17"/>
    </row>
    <row r="15" spans="1:16" s="10" customFormat="1" ht="25" x14ac:dyDescent="0.25">
      <c r="A15" s="17"/>
      <c r="B15" s="7" t="s">
        <v>37</v>
      </c>
      <c r="C15" s="8" t="s">
        <v>40</v>
      </c>
      <c r="D15" s="8" t="s">
        <v>42</v>
      </c>
      <c r="E15" s="8" t="s">
        <v>46</v>
      </c>
      <c r="F15" s="8">
        <v>27</v>
      </c>
      <c r="G15" s="8">
        <v>24</v>
      </c>
      <c r="H15" s="8">
        <v>0</v>
      </c>
      <c r="I15" s="9"/>
      <c r="J15" s="8">
        <f t="shared" si="0"/>
        <v>3</v>
      </c>
      <c r="K15" s="9"/>
      <c r="L15" s="8"/>
      <c r="M15" s="9">
        <f t="shared" si="1"/>
        <v>0</v>
      </c>
      <c r="N15" s="8">
        <v>88</v>
      </c>
      <c r="O15" s="12">
        <v>0.88</v>
      </c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43</v>
      </c>
      <c r="E16" s="8" t="s">
        <v>46</v>
      </c>
      <c r="F16" s="8">
        <v>34</v>
      </c>
      <c r="G16" s="8">
        <v>31</v>
      </c>
      <c r="H16" s="8">
        <v>0</v>
      </c>
      <c r="I16" s="9"/>
      <c r="J16" s="8">
        <f t="shared" si="0"/>
        <v>3</v>
      </c>
      <c r="K16" s="9"/>
      <c r="L16" s="8"/>
      <c r="M16" s="9">
        <f t="shared" si="1"/>
        <v>0</v>
      </c>
      <c r="N16" s="8">
        <v>87</v>
      </c>
      <c r="O16" s="12">
        <v>0.79</v>
      </c>
      <c r="P16" s="17"/>
    </row>
    <row r="17" spans="1:16" s="10" customFormat="1" ht="25" x14ac:dyDescent="0.25">
      <c r="A17" s="17"/>
      <c r="B17" s="7" t="s">
        <v>39</v>
      </c>
      <c r="C17" s="8" t="s">
        <v>20</v>
      </c>
      <c r="D17" s="8" t="s">
        <v>44</v>
      </c>
      <c r="E17" s="8" t="s">
        <v>46</v>
      </c>
      <c r="F17" s="8">
        <v>24</v>
      </c>
      <c r="G17" s="8">
        <v>24</v>
      </c>
      <c r="H17" s="8">
        <v>0</v>
      </c>
      <c r="I17" s="9"/>
      <c r="J17" s="8">
        <f t="shared" ref="J17:J18" si="2">(F17-SUM(G17:H17))-L17</f>
        <v>0</v>
      </c>
      <c r="K17" s="9"/>
      <c r="L17" s="8"/>
      <c r="M17" s="9">
        <f t="shared" si="1"/>
        <v>0</v>
      </c>
      <c r="N17" s="8">
        <v>98</v>
      </c>
      <c r="O17" s="12">
        <v>0.83</v>
      </c>
      <c r="P17" s="17"/>
    </row>
    <row r="18" spans="1:16" s="10" customFormat="1" ht="25" x14ac:dyDescent="0.25">
      <c r="A18" s="17"/>
      <c r="B18" s="7" t="s">
        <v>39</v>
      </c>
      <c r="C18" s="8" t="s">
        <v>20</v>
      </c>
      <c r="D18" s="8" t="s">
        <v>45</v>
      </c>
      <c r="E18" s="8" t="s">
        <v>46</v>
      </c>
      <c r="F18" s="8">
        <v>25</v>
      </c>
      <c r="G18" s="8">
        <v>25</v>
      </c>
      <c r="H18" s="8">
        <v>0</v>
      </c>
      <c r="I18" s="9"/>
      <c r="J18" s="8">
        <f t="shared" si="2"/>
        <v>0</v>
      </c>
      <c r="K18" s="9"/>
      <c r="L18" s="8"/>
      <c r="M18" s="9">
        <f t="shared" si="1"/>
        <v>0</v>
      </c>
      <c r="N18" s="8">
        <v>99</v>
      </c>
      <c r="O18" s="12">
        <v>0.8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172</v>
      </c>
      <c r="G27" s="20">
        <f>SUM(G13:G26)</f>
        <v>161</v>
      </c>
      <c r="H27" s="20">
        <f>SUM(H13:H26)</f>
        <v>0</v>
      </c>
      <c r="I27" s="21">
        <f>SUM(G27:H27)/F27</f>
        <v>0.93604651162790697</v>
      </c>
      <c r="J27" s="20">
        <f t="shared" si="0"/>
        <v>11</v>
      </c>
      <c r="K27" s="21">
        <f t="shared" ref="K27" si="3">J27/F27</f>
        <v>6.3953488372093026E-2</v>
      </c>
      <c r="L27" s="20">
        <f>SUM(L13:L26)</f>
        <v>0</v>
      </c>
      <c r="M27" s="21">
        <f t="shared" si="1"/>
        <v>0</v>
      </c>
      <c r="N27" s="20">
        <f>AVERAGE(N13:N26)</f>
        <v>92</v>
      </c>
      <c r="O27" s="22">
        <f>AVERAGE(O13:O26)</f>
        <v>0.84833333333333327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23"/>
  <sheetViews>
    <sheetView view="pageBreakPreview" topLeftCell="A8" zoomScaleNormal="100" zoomScaleSheetLayoutView="100" zoomScalePageLayoutView="70" workbookViewId="0">
      <selection activeCell="D17" sqref="D17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6.90625" style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EN GESTIÓN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MCA. EDITH FONSECA GUZMAN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">
        <v>40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>
        <v>32</v>
      </c>
      <c r="H13" s="8">
        <v>0</v>
      </c>
      <c r="I13" s="9">
        <f>(G13+H13)/F13</f>
        <v>0.91428571428571426</v>
      </c>
      <c r="J13" s="8">
        <f t="shared" ref="J13:J20" si="0">(F13-SUM(G13:H13))-L13</f>
        <v>3</v>
      </c>
      <c r="K13" s="9">
        <f t="shared" ref="K13:K20" si="1">J13/F13</f>
        <v>8.5714285714285715E-2</v>
      </c>
      <c r="L13" s="8"/>
      <c r="M13" s="9">
        <f t="shared" ref="M13:M20" si="2">L13/F13</f>
        <v>0</v>
      </c>
      <c r="N13" s="8">
        <v>89</v>
      </c>
      <c r="O13" s="12">
        <v>0.91</v>
      </c>
      <c r="P13" s="17"/>
    </row>
    <row r="14" spans="1:16" s="10" customFormat="1" ht="25" x14ac:dyDescent="0.25">
      <c r="A14" s="17"/>
      <c r="B14" s="13" t="str">
        <f>'1'!B14</f>
        <v>MERCADOTECNIA</v>
      </c>
      <c r="C14" s="8" t="s">
        <v>47</v>
      </c>
      <c r="D14" s="8" t="str">
        <f>'1'!D14</f>
        <v>507-B</v>
      </c>
      <c r="E14" s="8" t="str">
        <f>'1'!E14</f>
        <v>IGEM</v>
      </c>
      <c r="F14" s="8"/>
      <c r="G14" s="8"/>
      <c r="H14" s="8">
        <v>0</v>
      </c>
      <c r="I14" s="9" t="e">
        <f t="shared" ref="I14" si="3">(G14+H14)/F14</f>
        <v>#DIV/0!</v>
      </c>
      <c r="J14" s="8">
        <f t="shared" ref="J14:J19" si="4"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MERCADOTECNIA</v>
      </c>
      <c r="C15" s="8" t="s">
        <v>48</v>
      </c>
      <c r="D15" s="8" t="str">
        <f>'1'!D15</f>
        <v>507-B</v>
      </c>
      <c r="E15" s="8" t="str">
        <f>'1'!E15</f>
        <v>IGEM</v>
      </c>
      <c r="F15" s="8"/>
      <c r="G15" s="8"/>
      <c r="H15" s="8">
        <v>0</v>
      </c>
      <c r="I15" s="9" t="e">
        <f t="shared" ref="I15" si="5">(G15+H15)/F15</f>
        <v>#DIV/0!</v>
      </c>
      <c r="J15" s="8">
        <f t="shared" si="4"/>
        <v>0</v>
      </c>
      <c r="K15" s="9" t="e">
        <f t="shared" ref="K15" si="6">J15/F15</f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DEL CAPITAL HUMANO</v>
      </c>
      <c r="C16" s="8" t="str">
        <f>'1'!C15</f>
        <v>II</v>
      </c>
      <c r="D16" s="8" t="s">
        <v>43</v>
      </c>
      <c r="E16" s="8" t="str">
        <f>'1'!E15</f>
        <v>IGEM</v>
      </c>
      <c r="F16" s="8">
        <v>34</v>
      </c>
      <c r="G16" s="8">
        <v>28</v>
      </c>
      <c r="H16" s="8">
        <v>0</v>
      </c>
      <c r="I16" s="9">
        <f>(G16+H16)/F16</f>
        <v>0.82352941176470584</v>
      </c>
      <c r="J16" s="8">
        <f t="shared" si="4"/>
        <v>6</v>
      </c>
      <c r="K16" s="9">
        <f>J16/F16</f>
        <v>0.17647058823529413</v>
      </c>
      <c r="L16" s="8"/>
      <c r="M16" s="9">
        <f t="shared" si="2"/>
        <v>0</v>
      </c>
      <c r="N16" s="8">
        <v>82</v>
      </c>
      <c r="O16" s="12">
        <v>0.79</v>
      </c>
      <c r="P16" s="17"/>
    </row>
    <row r="17" spans="1:16" s="10" customFormat="1" ht="25" x14ac:dyDescent="0.25">
      <c r="A17" s="17"/>
      <c r="B17" s="13" t="s">
        <v>38</v>
      </c>
      <c r="C17" s="8" t="s">
        <v>47</v>
      </c>
      <c r="D17" s="8" t="str">
        <f>'1'!D16</f>
        <v>507-A</v>
      </c>
      <c r="E17" s="8" t="str">
        <f>'1'!E16</f>
        <v>IGEM</v>
      </c>
      <c r="F17" s="8">
        <v>34</v>
      </c>
      <c r="G17" s="8">
        <v>29</v>
      </c>
      <c r="H17" s="8">
        <v>0</v>
      </c>
      <c r="I17" s="9">
        <f>(G17+H17)/F17</f>
        <v>0.8529411764705882</v>
      </c>
      <c r="J17" s="8">
        <f t="shared" si="4"/>
        <v>5</v>
      </c>
      <c r="K17" s="9">
        <f>J17/F17</f>
        <v>0.14705882352941177</v>
      </c>
      <c r="L17" s="8"/>
      <c r="M17" s="9">
        <f>L17/F17</f>
        <v>0</v>
      </c>
      <c r="N17" s="8">
        <v>85</v>
      </c>
      <c r="O17" s="12">
        <v>0.85</v>
      </c>
      <c r="P17" s="17"/>
    </row>
    <row r="18" spans="1:16" s="10" customFormat="1" ht="25" x14ac:dyDescent="0.25">
      <c r="A18" s="17"/>
      <c r="B18" s="13" t="str">
        <f>'1'!B17</f>
        <v>MERCADOTECNIA ELECTRONICA</v>
      </c>
      <c r="C18" s="8" t="s">
        <v>40</v>
      </c>
      <c r="D18" s="8" t="str">
        <f>'1'!D16</f>
        <v>507-A</v>
      </c>
      <c r="E18" s="8" t="str">
        <f>'1'!E16</f>
        <v>IGEM</v>
      </c>
      <c r="F18" s="8">
        <v>24</v>
      </c>
      <c r="G18" s="8">
        <v>24</v>
      </c>
      <c r="H18" s="8">
        <v>0</v>
      </c>
      <c r="I18" s="9">
        <f t="shared" ref="I18" si="7">(G18+H18)/F18</f>
        <v>1</v>
      </c>
      <c r="J18" s="8">
        <f t="shared" si="4"/>
        <v>0</v>
      </c>
      <c r="K18" s="9">
        <f>J18/F18</f>
        <v>0</v>
      </c>
      <c r="L18" s="8"/>
      <c r="M18" s="9">
        <f t="shared" ref="M18:M19" si="8">L18/F18</f>
        <v>0</v>
      </c>
      <c r="N18" s="8">
        <v>95</v>
      </c>
      <c r="O18" s="12">
        <v>0.66</v>
      </c>
      <c r="P18" s="17"/>
    </row>
    <row r="19" spans="1:16" s="10" customFormat="1" ht="25" x14ac:dyDescent="0.25">
      <c r="A19" s="17"/>
      <c r="B19" s="13" t="str">
        <f>'1'!B18</f>
        <v>MERCADOTECNIA ELECTRONICA</v>
      </c>
      <c r="C19" s="8" t="s">
        <v>40</v>
      </c>
      <c r="D19" s="8" t="str">
        <f>'1'!D17</f>
        <v>707-A</v>
      </c>
      <c r="E19" s="8" t="str">
        <f>'1'!E17</f>
        <v>IGEM</v>
      </c>
      <c r="F19" s="8">
        <v>25</v>
      </c>
      <c r="G19" s="8">
        <v>25</v>
      </c>
      <c r="H19" s="8">
        <v>0</v>
      </c>
      <c r="I19" s="9">
        <f>(G19+H19)/F19</f>
        <v>1</v>
      </c>
      <c r="J19" s="8">
        <f t="shared" si="4"/>
        <v>0</v>
      </c>
      <c r="K19" s="9">
        <f>J19/F19</f>
        <v>0</v>
      </c>
      <c r="L19" s="8"/>
      <c r="M19" s="9">
        <f t="shared" si="8"/>
        <v>0</v>
      </c>
      <c r="N19" s="8">
        <v>93</v>
      </c>
      <c r="O19" s="12"/>
      <c r="P19" s="17"/>
    </row>
    <row r="20" spans="1:16" ht="13" thickBot="1" x14ac:dyDescent="0.3">
      <c r="A20" s="16"/>
      <c r="B20" s="19" t="s">
        <v>23</v>
      </c>
      <c r="C20" s="20" t="s">
        <v>24</v>
      </c>
      <c r="D20" s="20" t="s">
        <v>24</v>
      </c>
      <c r="E20" s="20" t="s">
        <v>24</v>
      </c>
      <c r="F20" s="20">
        <f>SUM(F13:F19)</f>
        <v>152</v>
      </c>
      <c r="G20" s="20">
        <f>SUM(G13:G19)</f>
        <v>138</v>
      </c>
      <c r="H20" s="20">
        <f>SUM(H13:H19)</f>
        <v>0</v>
      </c>
      <c r="I20" s="21">
        <f>SUM(G20:H20)/F20</f>
        <v>0.90789473684210531</v>
      </c>
      <c r="J20" s="20">
        <f t="shared" si="0"/>
        <v>14</v>
      </c>
      <c r="K20" s="21">
        <f t="shared" si="1"/>
        <v>9.2105263157894732E-2</v>
      </c>
      <c r="L20" s="20">
        <f>SUM(L13:L19)</f>
        <v>0</v>
      </c>
      <c r="M20" s="21">
        <f t="shared" si="2"/>
        <v>0</v>
      </c>
      <c r="N20" s="20">
        <f>AVERAGE(N13:N19)</f>
        <v>88.8</v>
      </c>
      <c r="O20" s="22">
        <f>AVERAGE(O13:O19)</f>
        <v>0.8025000000000001</v>
      </c>
      <c r="P20" s="16"/>
    </row>
    <row r="21" spans="1:16" x14ac:dyDescent="0.25">
      <c r="A21" s="16"/>
      <c r="P21" s="16"/>
    </row>
    <row r="22" spans="1:16" ht="120" customHeight="1" x14ac:dyDescent="0.25">
      <c r="A22" s="16"/>
      <c r="B22" s="40" t="s">
        <v>25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16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O11:O12"/>
    <mergeCell ref="B22:O22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1"/>
  <sheetViews>
    <sheetView view="pageBreakPreview" topLeftCell="A5" zoomScaleNormal="100" zoomScaleSheetLayoutView="100" zoomScalePageLayoutView="70" workbookViewId="0">
      <selection activeCell="O19" sqref="O19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EN GESTIÓN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>
        <v>3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MCA. EDITH FONSECA GUZMAN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">
        <v>40</v>
      </c>
      <c r="D13" s="8" t="str">
        <f>'1'!D13</f>
        <v>307-B</v>
      </c>
      <c r="E13" s="8" t="str">
        <f>'1'!E13</f>
        <v>IGEM</v>
      </c>
      <c r="F13" s="8">
        <v>34</v>
      </c>
      <c r="G13" s="8">
        <v>33</v>
      </c>
      <c r="H13" s="8">
        <v>0</v>
      </c>
      <c r="I13" s="9"/>
      <c r="J13" s="8">
        <v>1</v>
      </c>
      <c r="K13" s="9"/>
      <c r="L13" s="8"/>
      <c r="M13" s="9">
        <f t="shared" ref="M13:M28" si="0">L13/F13</f>
        <v>0</v>
      </c>
      <c r="N13" s="8">
        <v>90</v>
      </c>
      <c r="O13" s="12">
        <v>0.91</v>
      </c>
      <c r="P13" s="17"/>
    </row>
    <row r="14" spans="1:16" s="10" customFormat="1" ht="25" x14ac:dyDescent="0.25">
      <c r="A14" s="17"/>
      <c r="B14" s="13" t="s">
        <v>36</v>
      </c>
      <c r="C14" s="8" t="s">
        <v>47</v>
      </c>
      <c r="D14" s="8" t="s">
        <v>41</v>
      </c>
      <c r="E14" s="8" t="str">
        <f>'1'!E14</f>
        <v>IGEM</v>
      </c>
      <c r="F14" s="8">
        <v>35</v>
      </c>
      <c r="G14" s="8">
        <v>34</v>
      </c>
      <c r="H14" s="8">
        <v>0</v>
      </c>
      <c r="I14" s="9"/>
      <c r="J14" s="8">
        <v>0</v>
      </c>
      <c r="K14" s="9"/>
      <c r="L14" s="8"/>
      <c r="M14" s="9">
        <f t="shared" ref="M14:M15" si="1">L14/F14</f>
        <v>0</v>
      </c>
      <c r="N14" s="8">
        <v>93</v>
      </c>
      <c r="O14" s="12">
        <v>0.71</v>
      </c>
      <c r="P14" s="17"/>
    </row>
    <row r="15" spans="1:16" s="10" customFormat="1" ht="25" x14ac:dyDescent="0.25">
      <c r="A15" s="17"/>
      <c r="B15" s="13" t="str">
        <f>'1'!B14</f>
        <v>MERCADOTECNIA</v>
      </c>
      <c r="C15" s="8" t="s">
        <v>49</v>
      </c>
      <c r="D15" s="8" t="str">
        <f>'1'!D14</f>
        <v>507-B</v>
      </c>
      <c r="E15" s="8" t="s">
        <v>46</v>
      </c>
      <c r="F15" s="8">
        <f>'1'!F15</f>
        <v>27</v>
      </c>
      <c r="G15" s="8">
        <v>23</v>
      </c>
      <c r="H15" s="8">
        <v>0</v>
      </c>
      <c r="I15" s="9"/>
      <c r="J15" s="8">
        <v>4</v>
      </c>
      <c r="K15" s="9"/>
      <c r="L15" s="8"/>
      <c r="M15" s="9">
        <f t="shared" si="1"/>
        <v>0</v>
      </c>
      <c r="N15" s="8">
        <v>78</v>
      </c>
      <c r="O15" s="12">
        <v>0.85</v>
      </c>
      <c r="P15" s="17"/>
    </row>
    <row r="16" spans="1:16" s="10" customFormat="1" ht="25" x14ac:dyDescent="0.25">
      <c r="A16" s="17"/>
      <c r="B16" s="13" t="str">
        <f>'1'!B16</f>
        <v>GESTIÓN DEL CAPITAL HUMANO</v>
      </c>
      <c r="C16" s="8" t="s">
        <v>48</v>
      </c>
      <c r="D16" s="8" t="s">
        <v>43</v>
      </c>
      <c r="E16" s="8" t="str">
        <f>'1'!E15</f>
        <v>IGEM</v>
      </c>
      <c r="F16" s="8">
        <v>34</v>
      </c>
      <c r="G16" s="8">
        <v>29</v>
      </c>
      <c r="H16" s="8">
        <v>0</v>
      </c>
      <c r="I16" s="9"/>
      <c r="J16" s="8">
        <v>5</v>
      </c>
      <c r="K16" s="9"/>
      <c r="L16" s="8"/>
      <c r="M16" s="9">
        <v>0</v>
      </c>
      <c r="N16" s="8">
        <v>82</v>
      </c>
      <c r="O16" s="12">
        <v>0.79</v>
      </c>
      <c r="P16" s="17"/>
    </row>
    <row r="17" spans="1:16" s="10" customFormat="1" ht="25" x14ac:dyDescent="0.25">
      <c r="A17" s="17"/>
      <c r="B17" s="13" t="s">
        <v>38</v>
      </c>
      <c r="C17" s="8" t="s">
        <v>49</v>
      </c>
      <c r="D17" s="8" t="str">
        <f>'1'!D16</f>
        <v>507-A</v>
      </c>
      <c r="E17" s="8" t="str">
        <f>'1'!E16</f>
        <v>IGEM</v>
      </c>
      <c r="F17" s="8">
        <v>34</v>
      </c>
      <c r="G17" s="8">
        <v>29</v>
      </c>
      <c r="H17" s="8">
        <v>0</v>
      </c>
      <c r="I17" s="9"/>
      <c r="J17" s="8">
        <v>5</v>
      </c>
      <c r="K17" s="9"/>
      <c r="L17" s="8"/>
      <c r="M17" s="9">
        <v>0</v>
      </c>
      <c r="N17" s="23">
        <v>84</v>
      </c>
      <c r="O17" s="12">
        <v>0.82</v>
      </c>
      <c r="P17" s="17"/>
    </row>
    <row r="18" spans="1:16" s="10" customFormat="1" ht="25" x14ac:dyDescent="0.25">
      <c r="A18" s="17"/>
      <c r="B18" s="13" t="str">
        <f>'1'!B17</f>
        <v>MERCADOTECNIA ELECTRONICA</v>
      </c>
      <c r="C18" s="8" t="s">
        <v>47</v>
      </c>
      <c r="D18" s="8" t="s">
        <v>44</v>
      </c>
      <c r="E18" s="8" t="str">
        <f>'1'!E16</f>
        <v>IGEM</v>
      </c>
      <c r="F18" s="8">
        <v>24</v>
      </c>
      <c r="G18" s="8">
        <v>21</v>
      </c>
      <c r="H18" s="8">
        <v>0</v>
      </c>
      <c r="I18" s="9"/>
      <c r="J18" s="8">
        <v>3</v>
      </c>
      <c r="K18" s="9"/>
      <c r="L18" s="8"/>
      <c r="M18" s="9">
        <f>L18/F18</f>
        <v>0</v>
      </c>
      <c r="N18" s="8">
        <v>84</v>
      </c>
      <c r="O18" s="12">
        <v>0.83</v>
      </c>
      <c r="P18" s="17"/>
    </row>
    <row r="19" spans="1:16" s="10" customFormat="1" ht="25" x14ac:dyDescent="0.25">
      <c r="A19" s="17"/>
      <c r="B19" s="13" t="str">
        <f>'1'!B18</f>
        <v>MERCADOTECNIA ELECTRONICA</v>
      </c>
      <c r="C19" s="8" t="s">
        <v>48</v>
      </c>
      <c r="D19" s="8" t="str">
        <f>'1'!D17</f>
        <v>707-A</v>
      </c>
      <c r="E19" s="8" t="str">
        <f>'1'!E17</f>
        <v>IGEM</v>
      </c>
      <c r="F19" s="8">
        <f>'1'!F17</f>
        <v>24</v>
      </c>
      <c r="G19" s="8">
        <v>21</v>
      </c>
      <c r="H19" s="8">
        <v>0</v>
      </c>
      <c r="I19" s="9"/>
      <c r="J19" s="8">
        <v>0</v>
      </c>
      <c r="K19" s="9"/>
      <c r="L19" s="8"/>
      <c r="M19" s="9">
        <f>L19/F19</f>
        <v>0</v>
      </c>
      <c r="N19" s="8">
        <v>100</v>
      </c>
      <c r="O19" s="12">
        <v>0.88</v>
      </c>
      <c r="P19" s="17"/>
    </row>
    <row r="20" spans="1:16" s="10" customFormat="1" ht="25" x14ac:dyDescent="0.25">
      <c r="A20" s="17"/>
      <c r="B20" s="13" t="s">
        <v>39</v>
      </c>
      <c r="C20" s="8" t="s">
        <v>47</v>
      </c>
      <c r="D20" s="8" t="s">
        <v>45</v>
      </c>
      <c r="E20" s="8" t="s">
        <v>46</v>
      </c>
      <c r="F20" s="8">
        <v>25</v>
      </c>
      <c r="G20" s="8">
        <v>24</v>
      </c>
      <c r="H20" s="8">
        <v>0</v>
      </c>
      <c r="I20" s="9"/>
      <c r="J20" s="8">
        <v>1</v>
      </c>
      <c r="K20" s="9"/>
      <c r="L20" s="8"/>
      <c r="M20" s="9">
        <v>0</v>
      </c>
      <c r="N20" s="8">
        <v>92</v>
      </c>
      <c r="O20" s="12">
        <v>0.68</v>
      </c>
      <c r="P20" s="17"/>
    </row>
    <row r="21" spans="1:16" s="10" customFormat="1" ht="25" x14ac:dyDescent="0.25">
      <c r="A21" s="17"/>
      <c r="B21" s="13" t="s">
        <v>39</v>
      </c>
      <c r="C21" s="8" t="s">
        <v>48</v>
      </c>
      <c r="D21" s="8" t="s">
        <v>45</v>
      </c>
      <c r="E21" s="8" t="s">
        <v>46</v>
      </c>
      <c r="F21" s="8">
        <v>25</v>
      </c>
      <c r="G21" s="8">
        <v>24</v>
      </c>
      <c r="H21" s="8">
        <v>0</v>
      </c>
      <c r="I21" s="9"/>
      <c r="J21" s="8">
        <v>1</v>
      </c>
      <c r="K21" s="9"/>
      <c r="L21" s="8"/>
      <c r="M21" s="9">
        <v>0</v>
      </c>
      <c r="N21" s="8">
        <v>96</v>
      </c>
      <c r="O21" s="12">
        <v>0.96</v>
      </c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s="10" customFormat="1" ht="16.5" customHeight="1" x14ac:dyDescent="0.25">
      <c r="A27" s="17"/>
      <c r="B27" s="13"/>
      <c r="C27" s="8"/>
      <c r="D27" s="8"/>
      <c r="E27" s="8"/>
      <c r="F27" s="8"/>
      <c r="G27" s="8"/>
      <c r="H27" s="8"/>
      <c r="I27" s="9"/>
      <c r="J27" s="8"/>
      <c r="K27" s="9"/>
      <c r="L27" s="8"/>
      <c r="M27" s="9"/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262</v>
      </c>
      <c r="G28" s="20">
        <f>SUM(G13:G27)</f>
        <v>238</v>
      </c>
      <c r="H28" s="20">
        <f>SUM(H13:H27)</f>
        <v>0</v>
      </c>
      <c r="I28" s="21">
        <f>SUM(G28:H28)/F28</f>
        <v>0.90839694656488545</v>
      </c>
      <c r="J28" s="20">
        <f t="shared" ref="J28" si="2">(F28-SUM(G28:H28))-L28</f>
        <v>24</v>
      </c>
      <c r="K28" s="21">
        <f t="shared" ref="K28" si="3">J28/F28</f>
        <v>9.1603053435114504E-2</v>
      </c>
      <c r="L28" s="20">
        <f>SUM(L13:L27)</f>
        <v>0</v>
      </c>
      <c r="M28" s="21">
        <f t="shared" si="0"/>
        <v>0</v>
      </c>
      <c r="N28" s="20">
        <f>AVERAGE(N13:N27)</f>
        <v>88.777777777777771</v>
      </c>
      <c r="O28" s="22">
        <f>AVERAGE(O13:O27)</f>
        <v>0.82555555555555549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40" t="s">
        <v>25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O11:O12"/>
    <mergeCell ref="B30:O30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23"/>
  <sheetViews>
    <sheetView tabSelected="1" view="pageLayout" topLeftCell="B4" zoomScaleNormal="220" zoomScaleSheetLayoutView="100" workbookViewId="0">
      <selection activeCell="B22" sqref="B22:O22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">
        <v>32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26</v>
      </c>
      <c r="D7" s="30"/>
      <c r="E7" s="11" t="s">
        <v>4</v>
      </c>
      <c r="F7" s="5">
        <v>5</v>
      </c>
      <c r="H7" s="4" t="s">
        <v>5</v>
      </c>
      <c r="I7" s="5">
        <v>4</v>
      </c>
      <c r="J7" s="31" t="s">
        <v>6</v>
      </c>
      <c r="K7" s="31"/>
      <c r="L7" s="31"/>
      <c r="M7" s="30" t="s">
        <v>33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MCA. EDITH FONSECA GUZMAN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">
        <v>50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>
        <v>29</v>
      </c>
      <c r="H13" s="8">
        <v>0</v>
      </c>
      <c r="I13" s="9">
        <f>(G13+H13)/F13</f>
        <v>0.82857142857142863</v>
      </c>
      <c r="J13" s="8">
        <f t="shared" ref="J13:J20" si="0">(F13-SUM(G13:H13))-L13</f>
        <v>6</v>
      </c>
      <c r="K13" s="9">
        <f t="shared" ref="K13:K20" si="1">J13/F13</f>
        <v>0.17142857142857143</v>
      </c>
      <c r="L13" s="8">
        <v>0</v>
      </c>
      <c r="M13" s="9">
        <f t="shared" ref="M13:M20" si="2">L13/F13</f>
        <v>0</v>
      </c>
      <c r="N13" s="8">
        <v>81</v>
      </c>
      <c r="O13" s="12">
        <v>1</v>
      </c>
      <c r="P13" s="17"/>
    </row>
    <row r="14" spans="1:16" s="10" customFormat="1" ht="25" x14ac:dyDescent="0.25">
      <c r="A14" s="17"/>
      <c r="B14" s="13" t="str">
        <f>'1'!B14</f>
        <v>MERCADOTECNIA</v>
      </c>
      <c r="C14" s="8" t="s">
        <v>51</v>
      </c>
      <c r="D14" s="8" t="str">
        <f>'1'!D14</f>
        <v>507-B</v>
      </c>
      <c r="E14" s="8" t="str">
        <f>'1'!E14</f>
        <v>IGEM</v>
      </c>
      <c r="F14" s="8">
        <f>'1'!F15</f>
        <v>27</v>
      </c>
      <c r="G14" s="8">
        <v>20</v>
      </c>
      <c r="H14" s="8">
        <v>0</v>
      </c>
      <c r="I14" s="9">
        <f t="shared" ref="I14:I17" si="3">(G14+H14)/F14</f>
        <v>0.7407407407407407</v>
      </c>
      <c r="J14" s="8">
        <f>(F14-SUM(G14:H14))-L14</f>
        <v>7</v>
      </c>
      <c r="K14" s="9">
        <f t="shared" si="1"/>
        <v>0.25925925925925924</v>
      </c>
      <c r="L14" s="8">
        <v>0</v>
      </c>
      <c r="M14" s="9">
        <f t="shared" si="2"/>
        <v>0</v>
      </c>
      <c r="N14" s="8">
        <v>88</v>
      </c>
      <c r="O14" s="12">
        <v>0.85</v>
      </c>
      <c r="P14" s="17"/>
    </row>
    <row r="15" spans="1:16" s="10" customFormat="1" ht="25" x14ac:dyDescent="0.25">
      <c r="A15" s="17"/>
      <c r="B15" s="13" t="str">
        <f>'1'!B16</f>
        <v>GESTIÓN DEL CAPITAL HUMANO</v>
      </c>
      <c r="C15" s="8" t="s">
        <v>52</v>
      </c>
      <c r="D15" s="8" t="s">
        <v>43</v>
      </c>
      <c r="E15" s="8" t="str">
        <f>'1'!E15</f>
        <v>IGEM</v>
      </c>
      <c r="F15" s="8">
        <v>34</v>
      </c>
      <c r="G15" s="8">
        <v>28</v>
      </c>
      <c r="H15" s="8">
        <v>0</v>
      </c>
      <c r="I15" s="9">
        <f t="shared" si="3"/>
        <v>0.82352941176470584</v>
      </c>
      <c r="J15" s="8">
        <f t="shared" ref="J15:J17" si="4">(F15-SUM(G15:H15))-L15</f>
        <v>6</v>
      </c>
      <c r="K15" s="9">
        <f t="shared" si="1"/>
        <v>0.17647058823529413</v>
      </c>
      <c r="L15" s="8">
        <v>0</v>
      </c>
      <c r="M15" s="9">
        <f t="shared" si="2"/>
        <v>0</v>
      </c>
      <c r="N15" s="8">
        <v>86</v>
      </c>
      <c r="O15" s="12">
        <v>0.88</v>
      </c>
      <c r="P15" s="17"/>
    </row>
    <row r="16" spans="1:16" s="10" customFormat="1" ht="25" x14ac:dyDescent="0.25">
      <c r="A16" s="17"/>
      <c r="B16" s="13" t="str">
        <f>'1'!B17</f>
        <v>MERCADOTECNIA ELECTRONICA</v>
      </c>
      <c r="C16" s="8" t="s">
        <v>53</v>
      </c>
      <c r="D16" s="8" t="str">
        <f>'1'!D17</f>
        <v>707-A</v>
      </c>
      <c r="E16" s="8" t="str">
        <f>'1'!E16</f>
        <v>IGEM</v>
      </c>
      <c r="F16" s="8">
        <v>24</v>
      </c>
      <c r="G16" s="8">
        <v>21</v>
      </c>
      <c r="H16" s="8">
        <v>0</v>
      </c>
      <c r="I16" s="9">
        <f t="shared" si="3"/>
        <v>0.875</v>
      </c>
      <c r="J16" s="8">
        <f t="shared" si="4"/>
        <v>3</v>
      </c>
      <c r="K16" s="9">
        <f t="shared" si="1"/>
        <v>0.125</v>
      </c>
      <c r="L16" s="8">
        <v>0</v>
      </c>
      <c r="M16" s="9">
        <f t="shared" si="2"/>
        <v>0</v>
      </c>
      <c r="N16" s="8">
        <v>97</v>
      </c>
      <c r="O16" s="12">
        <v>79</v>
      </c>
      <c r="P16" s="17"/>
    </row>
    <row r="17" spans="1:16" s="10" customFormat="1" ht="25" x14ac:dyDescent="0.25">
      <c r="A17" s="17"/>
      <c r="B17" s="13" t="str">
        <f>'1'!B18</f>
        <v>MERCADOTECNIA ELECTRONICA</v>
      </c>
      <c r="C17" s="8" t="s">
        <v>53</v>
      </c>
      <c r="D17" s="8" t="str">
        <f>'1'!D18</f>
        <v>707-B</v>
      </c>
      <c r="E17" s="8" t="str">
        <f>'1'!E17</f>
        <v>IGEM</v>
      </c>
      <c r="F17" s="8">
        <v>25</v>
      </c>
      <c r="G17" s="8">
        <v>24</v>
      </c>
      <c r="H17" s="8">
        <v>0</v>
      </c>
      <c r="I17" s="9">
        <f t="shared" si="3"/>
        <v>0.96</v>
      </c>
      <c r="J17" s="8">
        <f t="shared" si="4"/>
        <v>1</v>
      </c>
      <c r="K17" s="9">
        <f t="shared" si="1"/>
        <v>0.04</v>
      </c>
      <c r="L17" s="8">
        <v>0</v>
      </c>
      <c r="M17" s="9">
        <f t="shared" si="2"/>
        <v>0</v>
      </c>
      <c r="N17" s="8">
        <v>96</v>
      </c>
      <c r="O17" s="12">
        <v>0.8</v>
      </c>
      <c r="P17" s="17"/>
    </row>
    <row r="18" spans="1:16" s="10" customFormat="1" x14ac:dyDescent="0.25">
      <c r="A18" s="17"/>
      <c r="B18" s="13"/>
      <c r="C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ht="16.5" customHeigh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ht="13" thickBot="1" x14ac:dyDescent="0.3">
      <c r="A20" s="16"/>
      <c r="B20" s="19" t="s">
        <v>23</v>
      </c>
      <c r="C20" s="20" t="s">
        <v>24</v>
      </c>
      <c r="D20" s="20" t="s">
        <v>24</v>
      </c>
      <c r="E20" s="20" t="s">
        <v>24</v>
      </c>
      <c r="F20" s="20">
        <f>SUM(F13:F19)</f>
        <v>145</v>
      </c>
      <c r="G20" s="20">
        <f>SUM(G13:G19)</f>
        <v>122</v>
      </c>
      <c r="H20" s="20">
        <f>SUM(H13:H19)</f>
        <v>0</v>
      </c>
      <c r="I20" s="21">
        <f>SUM(G20:H20)/F20</f>
        <v>0.8413793103448276</v>
      </c>
      <c r="J20" s="20">
        <f t="shared" si="0"/>
        <v>23</v>
      </c>
      <c r="K20" s="21">
        <f t="shared" si="1"/>
        <v>0.15862068965517243</v>
      </c>
      <c r="L20" s="20">
        <f>SUM(L13:L19)</f>
        <v>0</v>
      </c>
      <c r="M20" s="21">
        <f t="shared" si="2"/>
        <v>0</v>
      </c>
      <c r="N20" s="20">
        <f>AVERAGE(N13:N19)</f>
        <v>89.6</v>
      </c>
      <c r="O20" s="22">
        <f>AVERAGE(O13:O19)</f>
        <v>16.506</v>
      </c>
      <c r="P20" s="16"/>
    </row>
    <row r="21" spans="1:16" x14ac:dyDescent="0.25">
      <c r="A21" s="16"/>
      <c r="P21" s="16"/>
    </row>
    <row r="22" spans="1:16" ht="120" customHeight="1" x14ac:dyDescent="0.25">
      <c r="A22" s="16"/>
      <c r="B22" s="40" t="s">
        <v>25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16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O11:O12"/>
    <mergeCell ref="B22:O22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4c96f4e2-f7db-4e02-b8f8-29de1b03c969"/>
    <ds:schemaRef ds:uri="d87f237c-3101-4265-aa9b-ec3b3a62240c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2025-07-02T21:33:58Z</cp:lastPrinted>
  <dcterms:created xsi:type="dcterms:W3CDTF">2021-11-22T14:45:25Z</dcterms:created>
  <dcterms:modified xsi:type="dcterms:W3CDTF">2026-01-07T19:46:46Z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