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"/>
    </mc:Choice>
  </mc:AlternateContent>
  <xr:revisionPtr revIDLastSave="0" documentId="13_ncr:1_{5BCD138C-647D-41F2-A815-CE9FC4800C9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8" i="30"/>
  <c r="E18" i="30"/>
  <c r="D18" i="30"/>
  <c r="B18" i="30"/>
  <c r="F17" i="30"/>
  <c r="J17" i="30" s="1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B18" i="27"/>
  <c r="D18" i="27"/>
  <c r="E18" i="27"/>
  <c r="F18" i="27"/>
  <c r="M18" i="27" s="1"/>
  <c r="D13" i="27"/>
  <c r="E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8" i="26"/>
  <c r="J18" i="26"/>
  <c r="M17" i="26"/>
  <c r="J17" i="26"/>
  <c r="M16" i="26"/>
  <c r="J16" i="26"/>
  <c r="M15" i="26"/>
  <c r="J15" i="26"/>
  <c r="M14" i="26"/>
  <c r="J14" i="26"/>
  <c r="M13" i="26"/>
  <c r="J13" i="26"/>
  <c r="M17" i="27" l="1"/>
  <c r="J24" i="31"/>
  <c r="K24" i="31" s="1"/>
  <c r="J15" i="30"/>
  <c r="M15" i="27"/>
  <c r="I15" i="31"/>
  <c r="J16" i="27"/>
  <c r="I20" i="31"/>
  <c r="I23" i="31"/>
  <c r="M27" i="26"/>
  <c r="J23" i="31"/>
  <c r="K23" i="31" s="1"/>
  <c r="J15" i="31"/>
  <c r="K15" i="31" s="1"/>
  <c r="J27" i="26"/>
  <c r="K27" i="26" s="1"/>
  <c r="J14" i="27"/>
  <c r="J14" i="30"/>
  <c r="J18" i="30"/>
  <c r="J14" i="31"/>
  <c r="K14" i="31" s="1"/>
  <c r="I19" i="31"/>
  <c r="J18" i="27"/>
  <c r="J18" i="31"/>
  <c r="K18" i="31" s="1"/>
  <c r="J19" i="31"/>
  <c r="K19" i="31" s="1"/>
  <c r="M13" i="27"/>
  <c r="M16" i="27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14" i="30"/>
  <c r="J16" i="30"/>
  <c r="M18" i="30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<sst xmlns="http://schemas.openxmlformats.org/spreadsheetml/2006/main" count="136" uniqueCount="50">
  <si>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</si>
  <si>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</si>
  <si>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</si>
  <si>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</si>
  <si>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</si>
  <si>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</si>
  <si>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</si>
  <si>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</si>
  <si>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</si>
  <si>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</si>
  <si>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</si>
  <si>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</si>
  <si>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</si>
  <si>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</si>
  <si>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</si>
  <si>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</si>
  <si>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</si>
  <si>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</si>
  <si>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</si>
  <si>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</si>
  <si>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</si>
  <si>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</si>
  <si>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</si>
  <si>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</si>
  <si>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</si>
  <si>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</si>
  <si>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</si>
  <si>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</si>
  <si>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</si>
  <si>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</si>
  <si>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</si>
  <si>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</si>
  <si>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INGENIERIA INDUSTRAIL</t>
  </si>
  <si>
    <t>AGOSTO-DICIEMBRE 2025</t>
  </si>
  <si>
    <t>MII. SOCORRO AGUIRRE FERNÁNDEZ</t>
  </si>
  <si>
    <t>FUNDAMENTOS DE INVESTIGACIÓN</t>
  </si>
  <si>
    <t>CONTROL ESTADISTICO DE CALIDAD</t>
  </si>
  <si>
    <t>INGENIERIA DE SISTEMAS</t>
  </si>
  <si>
    <t>101-A</t>
  </si>
  <si>
    <t>101-B</t>
  </si>
  <si>
    <t>101-C</t>
  </si>
  <si>
    <t>501-A</t>
  </si>
  <si>
    <t>501-B</t>
  </si>
  <si>
    <t>701-A</t>
  </si>
  <si>
    <t>IIND-2010-227</t>
  </si>
  <si>
    <t>IIND-2010-228</t>
  </si>
  <si>
    <t>IIND-2010-229</t>
  </si>
  <si>
    <t>IIND-2010-230</t>
  </si>
  <si>
    <t>IIND-2010-231</t>
  </si>
  <si>
    <t>IIND-2010-232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</si>
</sst>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32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6</v>
      </c>
      <c r="H7" s="4" t="s">
        <v>5</v>
      </c>
      <c r="I7" s="5">
        <v>3</v>
      </c>
      <c r="J7" s="39" t="s">
        <v>6</v>
      </c>
      <c r="K7" s="39"/>
      <c r="L7" s="39"/>
      <c r="M7" s="29" t="s">
        <v>33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35</v>
      </c>
      <c r="C13" s="8">
        <v>1</v>
      </c>
      <c r="D13" s="8" t="s">
        <v>38</v>
      </c>
      <c r="E13" s="8" t="s">
        <v>44</v>
      </c>
      <c r="F13" s="8">
        <v>38</v>
      </c>
      <c r="G13" s="8">
        <v>27</v>
      </c>
      <c r="H13" s="8"/>
      <c r="I13" s="9"/>
      <c r="J13" s="8">
        <f t="shared" ref="J13:J27" si="0">(F13-SUM(G13:H13))-L13</f>
        <v>11</v>
      </c>
      <c r="K13" s="9"/>
      <c r="L13" s="8"/>
      <c r="M13" s="9">
        <f t="shared" ref="M13:M27" si="1">L13/F13</f>
        <v>0</v>
      </c>
      <c r="N13" s="8">
        <v>54.26</v>
      </c>
      <c r="O13" s="12">
        <v>0.71</v>
      </c>
      <c r="P13" s="17"/>
    </row>
    <row r="14" spans="1:16" s="10" customFormat="1" ht="25.5" x14ac:dyDescent="0.2">
      <c r="A14" s="17"/>
      <c r="B14" s="7" t="s">
        <v>35</v>
      </c>
      <c r="C14" s="8">
        <v>1</v>
      </c>
      <c r="D14" s="8" t="s">
        <v>39</v>
      </c>
      <c r="E14" s="8" t="s">
        <v>45</v>
      </c>
      <c r="F14" s="8">
        <v>24</v>
      </c>
      <c r="G14" s="8">
        <v>6</v>
      </c>
      <c r="H14" s="8"/>
      <c r="I14" s="9"/>
      <c r="J14" s="8">
        <f>(F14-SUM(G14:H14))-L14</f>
        <v>18</v>
      </c>
      <c r="K14" s="9"/>
      <c r="L14" s="8"/>
      <c r="M14" s="9">
        <f t="shared" si="1"/>
        <v>0</v>
      </c>
      <c r="N14" s="8">
        <v>18.63</v>
      </c>
      <c r="O14" s="12">
        <v>0.25</v>
      </c>
      <c r="P14" s="17"/>
    </row>
    <row r="15" spans="1:16" s="10" customFormat="1" ht="25.5" x14ac:dyDescent="0.2">
      <c r="A15" s="17"/>
      <c r="B15" s="7" t="s">
        <v>35</v>
      </c>
      <c r="C15" s="8">
        <v>1</v>
      </c>
      <c r="D15" s="8" t="s">
        <v>40</v>
      </c>
      <c r="E15" s="8" t="s">
        <v>46</v>
      </c>
      <c r="F15" s="8">
        <v>31</v>
      </c>
      <c r="G15" s="8">
        <v>11</v>
      </c>
      <c r="H15" s="8"/>
      <c r="I15" s="9"/>
      <c r="J15" s="8">
        <f t="shared" ref="J15:J18" si="2">(F15-SUM(G15:H15))-L15</f>
        <v>20</v>
      </c>
      <c r="K15" s="9"/>
      <c r="L15" s="8"/>
      <c r="M15" s="9">
        <f t="shared" si="1"/>
        <v>0</v>
      </c>
      <c r="N15" s="8">
        <v>25.65</v>
      </c>
      <c r="O15" s="12">
        <v>0.35</v>
      </c>
      <c r="P15" s="17"/>
    </row>
    <row r="16" spans="1:16" s="10" customFormat="1" ht="25.5" x14ac:dyDescent="0.2">
      <c r="A16" s="17"/>
      <c r="B16" s="7" t="s">
        <v>36</v>
      </c>
      <c r="C16" s="8">
        <v>1</v>
      </c>
      <c r="D16" s="8" t="s">
        <v>41</v>
      </c>
      <c r="E16" s="8" t="s">
        <v>47</v>
      </c>
      <c r="F16" s="8">
        <v>31</v>
      </c>
      <c r="G16" s="8">
        <v>19</v>
      </c>
      <c r="H16" s="8"/>
      <c r="I16" s="9"/>
      <c r="J16" s="8">
        <f t="shared" si="2"/>
        <v>12</v>
      </c>
      <c r="K16" s="9"/>
      <c r="L16" s="8"/>
      <c r="M16" s="9">
        <f t="shared" si="1"/>
        <v>0</v>
      </c>
      <c r="N16" s="8">
        <v>54.16</v>
      </c>
      <c r="O16" s="12">
        <v>0.61</v>
      </c>
      <c r="P16" s="17"/>
    </row>
    <row r="17" spans="1:16" s="10" customFormat="1" ht="25.5" x14ac:dyDescent="0.2">
      <c r="A17" s="17"/>
      <c r="B17" s="7" t="s">
        <v>36</v>
      </c>
      <c r="C17" s="8">
        <v>1</v>
      </c>
      <c r="D17" s="8" t="s">
        <v>42</v>
      </c>
      <c r="E17" s="8" t="s">
        <v>48</v>
      </c>
      <c r="F17" s="8">
        <v>25</v>
      </c>
      <c r="G17" s="8">
        <v>12</v>
      </c>
      <c r="H17" s="8"/>
      <c r="I17" s="9"/>
      <c r="J17" s="8">
        <f t="shared" si="2"/>
        <v>13</v>
      </c>
      <c r="K17" s="9"/>
      <c r="L17" s="8"/>
      <c r="M17" s="9">
        <f t="shared" si="1"/>
        <v>0</v>
      </c>
      <c r="N17" s="8">
        <v>39.520000000000003</v>
      </c>
      <c r="O17" s="12">
        <v>0.48</v>
      </c>
      <c r="P17" s="17"/>
    </row>
    <row r="18" spans="1:16" s="10" customFormat="1" ht="25.5" x14ac:dyDescent="0.2">
      <c r="A18" s="17"/>
      <c r="B18" s="7" t="s">
        <v>37</v>
      </c>
      <c r="C18" s="8">
        <v>1</v>
      </c>
      <c r="D18" s="8" t="s">
        <v>43</v>
      </c>
      <c r="E18" s="8" t="s">
        <v>49</v>
      </c>
      <c r="F18" s="8">
        <v>38</v>
      </c>
      <c r="G18" s="8">
        <v>22</v>
      </c>
      <c r="H18" s="8"/>
      <c r="I18" s="9"/>
      <c r="J18" s="8">
        <f t="shared" si="2"/>
        <v>16</v>
      </c>
      <c r="K18" s="9"/>
      <c r="L18" s="8"/>
      <c r="M18" s="9">
        <f t="shared" si="1"/>
        <v>0</v>
      </c>
      <c r="N18" s="8">
        <v>22.82</v>
      </c>
      <c r="O18" s="12">
        <v>0.59</v>
      </c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187</v>
      </c>
      <c r="G27" s="20">
        <f>SUM(G13:G26)</f>
        <v>97</v>
      </c>
      <c r="H27" s="20">
        <f>SUM(H13:H26)</f>
        <v>0</v>
      </c>
      <c r="I27" s="21">
        <f>SUM(G27:H27)/F27</f>
        <v>0.51871657754010692</v>
      </c>
      <c r="J27" s="20">
        <f t="shared" si="0"/>
        <v>90</v>
      </c>
      <c r="K27" s="21">
        <f t="shared" ref="K27" si="3">J27/F27</f>
        <v>0.48128342245989303</v>
      </c>
      <c r="L27" s="20">
        <f>SUM(L13:L26)</f>
        <v>0</v>
      </c>
      <c r="M27" s="21">
        <f t="shared" si="1"/>
        <v>0</v>
      </c>
      <c r="N27" s="20">
        <f>AVERAGE(N13:N26)</f>
        <v>35.839999999999996</v>
      </c>
      <c r="O27" s="22">
        <f>AVERAGE(O13:O26)</f>
        <v>0.49833333333333329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honeticPr fontId="12" type="noConversion"/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B2" zoomScaleNormal="100" zoomScaleSheetLayoutView="100" zoomScalePageLayoutView="70" workbookViewId="0">
      <selection activeCell="G18" sqref="G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INGENIERIA INDUSTRAIL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MII. SOCORRO AGUIRRE FERNÁNDEZ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FUNDAMENTOS DE INVESTIGACIÓN</v>
      </c>
      <c r="C13" s="8">
        <v>2</v>
      </c>
      <c r="D13" s="8" t="str">
        <f>'1'!D13</f>
        <v>101-A</v>
      </c>
      <c r="E13" s="8" t="str">
        <f>'1'!E13</f>
        <v>IIND-2010-227</v>
      </c>
      <c r="F13" s="8">
        <v>39</v>
      </c>
      <c r="G13" s="8">
        <v>30</v>
      </c>
      <c r="H13" s="8"/>
      <c r="I13" s="9"/>
      <c r="J13" s="8">
        <f t="shared" ref="J13:J27" si="0">(F13-SUM(G13:H13))-L13</f>
        <v>9</v>
      </c>
      <c r="K13" s="9"/>
      <c r="L13" s="8"/>
      <c r="M13" s="9">
        <f t="shared" ref="M13:M27" si="1">L13/F13</f>
        <v>0</v>
      </c>
      <c r="N13" s="8">
        <v>61.7</v>
      </c>
      <c r="O13" s="12">
        <v>0.77</v>
      </c>
      <c r="P13" s="17"/>
    </row>
    <row r="14" spans="1:16" s="10" customFormat="1" ht="25.5" x14ac:dyDescent="0.2">
      <c r="A14" s="17"/>
      <c r="B14" s="13" t="str">
        <f>'1'!B14</f>
        <v>FUNDAMENTOS DE INVESTIGACIÓN</v>
      </c>
      <c r="C14" s="8">
        <v>2</v>
      </c>
      <c r="D14" s="8" t="str">
        <f>'1'!D14</f>
        <v>101-B</v>
      </c>
      <c r="E14" s="8" t="str">
        <f>'1'!E14</f>
        <v>IIND-2010-228</v>
      </c>
      <c r="F14" s="8">
        <f>'1'!F14</f>
        <v>24</v>
      </c>
      <c r="G14" s="8">
        <v>15</v>
      </c>
      <c r="H14" s="8"/>
      <c r="I14" s="9"/>
      <c r="J14" s="8">
        <f>(F14-SUM(G14:H14))-L14</f>
        <v>9</v>
      </c>
      <c r="K14" s="9"/>
      <c r="L14" s="8"/>
      <c r="M14" s="9">
        <f t="shared" si="1"/>
        <v>0</v>
      </c>
      <c r="N14" s="8">
        <v>53.6</v>
      </c>
      <c r="O14" s="12">
        <v>0.63</v>
      </c>
      <c r="P14" s="17"/>
    </row>
    <row r="15" spans="1:16" s="10" customFormat="1" ht="25.5" x14ac:dyDescent="0.2">
      <c r="A15" s="17"/>
      <c r="B15" s="13" t="str">
        <f>'1'!B15</f>
        <v>FUNDAMENTOS DE INVESTIGACIÓN</v>
      </c>
      <c r="C15" s="8">
        <v>2</v>
      </c>
      <c r="D15" s="8" t="str">
        <f>'1'!D15</f>
        <v>101-C</v>
      </c>
      <c r="E15" s="8" t="str">
        <f>'1'!E15</f>
        <v>IIND-2010-229</v>
      </c>
      <c r="F15" s="8">
        <f>'1'!F15</f>
        <v>31</v>
      </c>
      <c r="G15" s="8">
        <v>20</v>
      </c>
      <c r="H15" s="8"/>
      <c r="I15" s="9"/>
      <c r="J15" s="8">
        <f t="shared" ref="J15:J18" si="2">(F15-SUM(G15:H15))-L15</f>
        <v>11</v>
      </c>
      <c r="K15" s="9"/>
      <c r="L15" s="8"/>
      <c r="M15" s="9">
        <f t="shared" si="1"/>
        <v>0</v>
      </c>
      <c r="N15" s="8">
        <v>52.4</v>
      </c>
      <c r="O15" s="12">
        <v>0.65</v>
      </c>
      <c r="P15" s="17"/>
    </row>
    <row r="16" spans="1:16" s="10" customFormat="1" ht="25.5" x14ac:dyDescent="0.2">
      <c r="A16" s="17"/>
      <c r="B16" s="13" t="str">
        <f>'1'!B16</f>
        <v>CONTROL ESTADISTICO DE CALIDAD</v>
      </c>
      <c r="C16" s="8">
        <v>2</v>
      </c>
      <c r="D16" s="8" t="str">
        <f>'1'!D16</f>
        <v>501-A</v>
      </c>
      <c r="E16" s="8" t="str">
        <f>'1'!E16</f>
        <v>IIND-2010-230</v>
      </c>
      <c r="F16" s="8">
        <f>'1'!F16</f>
        <v>31</v>
      </c>
      <c r="G16" s="8">
        <v>24</v>
      </c>
      <c r="H16" s="8"/>
      <c r="I16" s="9"/>
      <c r="J16" s="8">
        <f t="shared" si="2"/>
        <v>7</v>
      </c>
      <c r="K16" s="9"/>
      <c r="L16" s="8"/>
      <c r="M16" s="9">
        <f t="shared" si="1"/>
        <v>0</v>
      </c>
      <c r="N16" s="8">
        <v>68.099999999999994</v>
      </c>
      <c r="O16" s="12">
        <v>0.77</v>
      </c>
      <c r="P16" s="17"/>
    </row>
    <row r="17" spans="1:16" s="10" customFormat="1" ht="25.5" x14ac:dyDescent="0.2">
      <c r="A17" s="17"/>
      <c r="B17" s="13" t="str">
        <f>'1'!B17</f>
        <v>CONTROL ESTADISTICO DE CALIDAD</v>
      </c>
      <c r="C17" s="8">
        <v>2</v>
      </c>
      <c r="D17" s="8" t="str">
        <f>'1'!D17</f>
        <v>501-B</v>
      </c>
      <c r="E17" s="8" t="str">
        <f>'1'!E17</f>
        <v>IIND-2010-231</v>
      </c>
      <c r="F17" s="8">
        <f>'1'!F17</f>
        <v>25</v>
      </c>
      <c r="G17" s="8">
        <v>5</v>
      </c>
      <c r="H17" s="8"/>
      <c r="I17" s="9"/>
      <c r="J17" s="8">
        <f t="shared" si="2"/>
        <v>20</v>
      </c>
      <c r="K17" s="9"/>
      <c r="L17" s="8"/>
      <c r="M17" s="9">
        <f t="shared" si="1"/>
        <v>0</v>
      </c>
      <c r="N17" s="8">
        <v>16</v>
      </c>
      <c r="O17" s="12">
        <v>0.21</v>
      </c>
      <c r="P17" s="17"/>
    </row>
    <row r="18" spans="1:16" s="10" customFormat="1" ht="25.5" x14ac:dyDescent="0.2">
      <c r="A18" s="17"/>
      <c r="B18" s="13" t="str">
        <f>'1'!B18</f>
        <v>INGENIERIA DE SISTEMAS</v>
      </c>
      <c r="C18" s="8">
        <v>2</v>
      </c>
      <c r="D18" s="8" t="str">
        <f>'1'!D18</f>
        <v>701-A</v>
      </c>
      <c r="E18" s="8" t="str">
        <f>'1'!E18</f>
        <v>IIND-2010-232</v>
      </c>
      <c r="F18" s="8">
        <f>'1'!F18</f>
        <v>38</v>
      </c>
      <c r="G18" s="8">
        <v>19</v>
      </c>
      <c r="H18" s="8"/>
      <c r="I18" s="9"/>
      <c r="J18" s="8">
        <f t="shared" si="2"/>
        <v>19</v>
      </c>
      <c r="K18" s="9"/>
      <c r="L18" s="8"/>
      <c r="M18" s="9">
        <f t="shared" si="1"/>
        <v>0</v>
      </c>
      <c r="N18" s="8">
        <v>38.5</v>
      </c>
      <c r="O18" s="12">
        <v>0.5</v>
      </c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188</v>
      </c>
      <c r="G27" s="20">
        <f>SUM(G13:G26)</f>
        <v>113</v>
      </c>
      <c r="H27" s="20">
        <f>SUM(H13:H26)</f>
        <v>0</v>
      </c>
      <c r="I27" s="21">
        <f>SUM(G27:H27)/F27</f>
        <v>0.60106382978723405</v>
      </c>
      <c r="J27" s="20">
        <f t="shared" si="0"/>
        <v>75</v>
      </c>
      <c r="K27" s="21">
        <f t="shared" ref="K27" si="3">J27/F27</f>
        <v>0.39893617021276595</v>
      </c>
      <c r="L27" s="20">
        <f>SUM(L13:L26)</f>
        <v>0</v>
      </c>
      <c r="M27" s="21">
        <f t="shared" si="1"/>
        <v>0</v>
      </c>
      <c r="N27" s="20">
        <f>AVERAGE(N13:N26)</f>
        <v>48.383333333333333</v>
      </c>
      <c r="O27" s="22">
        <f>AVERAGE(O13:O26)</f>
        <v>0.58833333333333326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6" zoomScale="130" zoomScaleNormal="100" zoomScaleSheetLayoutView="130" zoomScalePageLayoutView="70" workbookViewId="0">
      <selection activeCell="B13" sqref="B13:B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INGENIERIA INDUSTRAIL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MII. SOCORRO AGUIRRE FERNÁNDEZ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7" t="str">
        <f>'1'!B13</f>
        <v>FUNDAMENTOS DE INVESTIGACIÓN</v>
      </c>
      <c r="C13" s="8">
        <v>3</v>
      </c>
      <c r="D13" s="23" t="str">
        <f>'1'!D13</f>
        <v>101-A</v>
      </c>
      <c r="E13" s="8" t="str">
        <f>'1'!E13</f>
        <v>IIND-2010-227</v>
      </c>
      <c r="F13" s="8">
        <v>39</v>
      </c>
      <c r="G13" s="8">
        <v>30</v>
      </c>
      <c r="H13" s="8"/>
      <c r="I13" s="9"/>
      <c r="J13" s="8">
        <f t="shared" ref="J13:J27" si="0">(F13-SUM(G13:H13))-L13</f>
        <v>9</v>
      </c>
      <c r="K13" s="9"/>
      <c r="L13" s="8"/>
      <c r="M13" s="9">
        <f t="shared" ref="M13:M27" si="1">L13/F13</f>
        <v>0</v>
      </c>
      <c r="N13" s="8">
        <v>61.7</v>
      </c>
      <c r="O13" s="12">
        <v>0.77</v>
      </c>
      <c r="P13" s="17"/>
    </row>
    <row r="14" spans="1:16" s="10" customFormat="1" ht="24" x14ac:dyDescent="0.2">
      <c r="A14" s="17"/>
      <c r="B14" s="7" t="str">
        <f>'1'!B14</f>
        <v>FUNDAMENTOS DE INVESTIGACIÓN</v>
      </c>
      <c r="C14" s="8">
        <v>3</v>
      </c>
      <c r="D14" s="23" t="str">
        <f>'1'!D14</f>
        <v>101-B</v>
      </c>
      <c r="E14" s="8" t="str">
        <f>'1'!E14</f>
        <v>IIND-2010-228</v>
      </c>
      <c r="F14" s="8">
        <f>'1'!F14</f>
        <v>24</v>
      </c>
      <c r="G14" s="8">
        <v>13</v>
      </c>
      <c r="H14" s="8"/>
      <c r="I14" s="9"/>
      <c r="J14" s="8">
        <f>(F14-SUM(G14:H14))-L14</f>
        <v>11</v>
      </c>
      <c r="K14" s="9"/>
      <c r="L14" s="8"/>
      <c r="M14" s="9">
        <f t="shared" si="1"/>
        <v>0</v>
      </c>
      <c r="N14" s="8">
        <v>42.9</v>
      </c>
      <c r="O14" s="12">
        <v>0.54</v>
      </c>
      <c r="P14" s="17"/>
    </row>
    <row r="15" spans="1:16" s="10" customFormat="1" ht="24" x14ac:dyDescent="0.2">
      <c r="A15" s="17"/>
      <c r="B15" s="7" t="str">
        <f>'1'!B15</f>
        <v>FUNDAMENTOS DE INVESTIGACIÓN</v>
      </c>
      <c r="C15" s="8">
        <v>3</v>
      </c>
      <c r="D15" s="23" t="str">
        <f>'1'!D15</f>
        <v>101-C</v>
      </c>
      <c r="E15" s="8" t="str">
        <f>'1'!E15</f>
        <v>IIND-2010-229</v>
      </c>
      <c r="F15" s="8">
        <f>'1'!F15</f>
        <v>31</v>
      </c>
      <c r="G15" s="8">
        <v>18</v>
      </c>
      <c r="H15" s="8"/>
      <c r="I15" s="9"/>
      <c r="J15" s="8">
        <f t="shared" ref="J15:J18" si="2">(F15-SUM(G15:H15))-L15</f>
        <v>13</v>
      </c>
      <c r="K15" s="9"/>
      <c r="L15" s="8"/>
      <c r="M15" s="9">
        <f t="shared" si="1"/>
        <v>0</v>
      </c>
      <c r="N15" s="8">
        <v>47.9</v>
      </c>
      <c r="O15" s="12">
        <v>0.57999999999999996</v>
      </c>
      <c r="P15" s="17"/>
    </row>
    <row r="16" spans="1:16" s="10" customFormat="1" x14ac:dyDescent="0.2">
      <c r="A16" s="17"/>
      <c r="B16" s="7" t="str">
        <f>'1'!B16</f>
        <v>CONTROL ESTADISTICO DE CALIDAD</v>
      </c>
      <c r="C16" s="8">
        <v>3</v>
      </c>
      <c r="D16" s="23" t="str">
        <f>'1'!D16</f>
        <v>501-A</v>
      </c>
      <c r="E16" s="8" t="str">
        <f>'1'!E16</f>
        <v>IIND-2010-230</v>
      </c>
      <c r="F16" s="8">
        <f>'1'!F16</f>
        <v>31</v>
      </c>
      <c r="G16" s="8">
        <v>23</v>
      </c>
      <c r="H16" s="8"/>
      <c r="I16" s="9"/>
      <c r="J16" s="8">
        <f t="shared" si="2"/>
        <v>8</v>
      </c>
      <c r="K16" s="9"/>
      <c r="L16" s="8"/>
      <c r="M16" s="9">
        <f t="shared" si="1"/>
        <v>0</v>
      </c>
      <c r="N16" s="8">
        <v>65.400000000000006</v>
      </c>
      <c r="O16" s="12">
        <v>0.74</v>
      </c>
      <c r="P16" s="17"/>
    </row>
    <row r="17" spans="1:16" s="10" customFormat="1" ht="24" x14ac:dyDescent="0.2">
      <c r="A17" s="17"/>
      <c r="B17" s="7" t="str">
        <f>'1'!B17</f>
        <v>CONTROL ESTADISTICO DE CALIDAD</v>
      </c>
      <c r="C17" s="8">
        <v>3</v>
      </c>
      <c r="D17" s="23" t="str">
        <f>'1'!D17</f>
        <v>501-B</v>
      </c>
      <c r="E17" s="8" t="str">
        <f>'1'!E17</f>
        <v>IIND-2010-231</v>
      </c>
      <c r="F17" s="8">
        <f>'1'!F17</f>
        <v>25</v>
      </c>
      <c r="G17" s="8">
        <v>14</v>
      </c>
      <c r="H17" s="8"/>
      <c r="I17" s="9"/>
      <c r="J17" s="8">
        <f t="shared" si="2"/>
        <v>11</v>
      </c>
      <c r="K17" s="9"/>
      <c r="L17" s="8"/>
      <c r="M17" s="9">
        <f t="shared" si="1"/>
        <v>0</v>
      </c>
      <c r="N17" s="8">
        <v>45.8</v>
      </c>
      <c r="O17" s="12">
        <v>0.56000000000000005</v>
      </c>
      <c r="P17" s="17"/>
    </row>
    <row r="18" spans="1:16" s="10" customFormat="1" x14ac:dyDescent="0.2">
      <c r="A18" s="17"/>
      <c r="B18" s="7" t="str">
        <f>'1'!B18</f>
        <v>INGENIERIA DE SISTEMAS</v>
      </c>
      <c r="C18" s="8">
        <v>3</v>
      </c>
      <c r="D18" s="23" t="str">
        <f>'1'!D18</f>
        <v>701-A</v>
      </c>
      <c r="E18" s="8" t="str">
        <f>'1'!E18</f>
        <v>IIND-2010-232</v>
      </c>
      <c r="F18" s="8">
        <f>'1'!F18</f>
        <v>38</v>
      </c>
      <c r="G18" s="8">
        <v>29</v>
      </c>
      <c r="H18" s="8"/>
      <c r="I18" s="9"/>
      <c r="J18" s="8">
        <f t="shared" si="2"/>
        <v>9</v>
      </c>
      <c r="K18" s="9"/>
      <c r="L18" s="8"/>
      <c r="M18" s="9">
        <f t="shared" si="1"/>
        <v>0</v>
      </c>
      <c r="N18" s="8">
        <v>69.099999999999994</v>
      </c>
      <c r="O18" s="12">
        <v>0.76</v>
      </c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188</v>
      </c>
      <c r="G27" s="20">
        <f>SUM(G13:G26)</f>
        <v>127</v>
      </c>
      <c r="H27" s="20">
        <f>SUM(H13:H26)</f>
        <v>0</v>
      </c>
      <c r="I27" s="21">
        <f>SUM(G27:H27)/F27</f>
        <v>0.67553191489361697</v>
      </c>
      <c r="J27" s="20">
        <f t="shared" si="0"/>
        <v>61</v>
      </c>
      <c r="K27" s="21">
        <f t="shared" ref="K27" si="3">J27/F27</f>
        <v>0.32446808510638298</v>
      </c>
      <c r="L27" s="20">
        <f>SUM(L13:L26)</f>
        <v>0</v>
      </c>
      <c r="M27" s="21">
        <f t="shared" si="1"/>
        <v>0</v>
      </c>
      <c r="N27" s="20">
        <f>AVERAGE(N13:N26)</f>
        <v>55.466666666666661</v>
      </c>
      <c r="O27" s="22">
        <f>AVERAGE(O13:O26)</f>
        <v>0.65833333333333333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10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INGENIERIA INDUSTRAIL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MII. SOCORRO AGUIRRE FERNÁNDEZ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101-A</v>
      </c>
      <c r="E13" s="8" t="str">
        <f>'1'!E13</f>
        <v>IIND-2010-227</v>
      </c>
      <c r="F13" s="8">
        <f>'1'!F13</f>
        <v>38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FUNDAMENTOS DE INVESTIGACIÓN</v>
      </c>
      <c r="C14" s="8">
        <f>'1'!C14</f>
        <v>1</v>
      </c>
      <c r="D14" s="8" t="str">
        <f>'1'!D14</f>
        <v>101-B</v>
      </c>
      <c r="E14" s="8" t="str">
        <f>'1'!E14</f>
        <v>IIND-2010-228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FUNDAMENTOS DE INVESTIGACIÓN</v>
      </c>
      <c r="C15" s="8">
        <f>'1'!C15</f>
        <v>1</v>
      </c>
      <c r="D15" s="8" t="str">
        <f>'1'!D15</f>
        <v>101-C</v>
      </c>
      <c r="E15" s="8" t="str">
        <f>'1'!E15</f>
        <v>IIND-2010-229</v>
      </c>
      <c r="F15" s="8">
        <f>'1'!F15</f>
        <v>31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31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CONTROL ESTADISTICO DE CALIDAD</v>
      </c>
      <c r="C16" s="8">
        <f>'1'!C16</f>
        <v>1</v>
      </c>
      <c r="D16" s="8" t="str">
        <f>'1'!D16</f>
        <v>501-A</v>
      </c>
      <c r="E16" s="8" t="str">
        <f>'1'!E16</f>
        <v>IIND-2010-230</v>
      </c>
      <c r="F16" s="8">
        <f>'1'!F16</f>
        <v>31</v>
      </c>
      <c r="G16" s="8"/>
      <c r="H16" s="8">
        <v>0</v>
      </c>
      <c r="I16" s="9">
        <f t="shared" si="3"/>
        <v>0</v>
      </c>
      <c r="J16" s="8">
        <f t="shared" si="4"/>
        <v>31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CONTROL ESTADISTICO DE CALIDAD</v>
      </c>
      <c r="C17" s="8">
        <f>'1'!C17</f>
        <v>1</v>
      </c>
      <c r="D17" s="8" t="str">
        <f>'1'!D17</f>
        <v>501-B</v>
      </c>
      <c r="E17" s="8" t="str">
        <f>'1'!E17</f>
        <v>IIND-2010-231</v>
      </c>
      <c r="F17" s="8">
        <f>'1'!F17</f>
        <v>25</v>
      </c>
      <c r="G17" s="8"/>
      <c r="H17" s="8">
        <v>0</v>
      </c>
      <c r="I17" s="9">
        <f t="shared" si="3"/>
        <v>0</v>
      </c>
      <c r="J17" s="8">
        <f t="shared" si="4"/>
        <v>25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5.5" x14ac:dyDescent="0.2">
      <c r="A18" s="17"/>
      <c r="B18" s="13" t="str">
        <f>'1'!B18</f>
        <v>INGENIERIA DE SISTEMAS</v>
      </c>
      <c r="C18" s="8">
        <f>'1'!C18</f>
        <v>1</v>
      </c>
      <c r="D18" s="8" t="str">
        <f>'1'!D18</f>
        <v>701-A</v>
      </c>
      <c r="E18" s="8" t="str">
        <f>'1'!E18</f>
        <v>IIND-2010-232</v>
      </c>
      <c r="F18" s="8">
        <f>'1'!F18</f>
        <v>38</v>
      </c>
      <c r="G18" s="8"/>
      <c r="H18" s="8">
        <v>0</v>
      </c>
      <c r="I18" s="9">
        <f t="shared" si="3"/>
        <v>0</v>
      </c>
      <c r="J18" s="8">
        <f t="shared" si="4"/>
        <v>38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2025-07-02T21:33:58Z</cp:lastPrinted>
  <dcterms:created xsi:type="dcterms:W3CDTF">2021-11-22T14:45:25Z</dcterms:created>
  <dcterms:modified xsi:type="dcterms:W3CDTF">2025-11-19T21:45:58Z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