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rnol\OneDrive\Documentos\SEMESTRE AGO-DIC 2025\REPORTES AGO-DIC 2025\REPORTE FINAL\"/>
    </mc:Choice>
  </mc:AlternateContent>
  <xr:revisionPtr revIDLastSave="0" documentId="13_ncr:1_{417F7D89-4BA8-45D6-87A3-4071910EE192}" xr6:coauthVersionLast="47" xr6:coauthVersionMax="47" xr10:uidLastSave="{00000000-0000-0000-0000-000000000000}"/>
  <bookViews>
    <workbookView xWindow="260" yWindow="380" windowWidth="18940" windowHeight="10060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M15" i="31"/>
  <c r="E15" i="31"/>
  <c r="D15" i="31"/>
  <c r="B15" i="31"/>
  <c r="F14" i="31"/>
  <c r="I14" i="31" s="1"/>
  <c r="E14" i="31"/>
  <c r="D14" i="31"/>
  <c r="B14" i="31"/>
  <c r="F13" i="31"/>
  <c r="M13" i="31" s="1"/>
  <c r="E13" i="31"/>
  <c r="D13" i="31"/>
  <c r="B13" i="31"/>
  <c r="C9" i="31"/>
  <c r="M7" i="31"/>
  <c r="I7" i="31"/>
  <c r="F7" i="31"/>
  <c r="F5" i="31"/>
  <c r="O27" i="30"/>
  <c r="N27" i="30"/>
  <c r="L27" i="30"/>
  <c r="H27" i="30"/>
  <c r="G27" i="30"/>
  <c r="C9" i="30"/>
  <c r="M7" i="30"/>
  <c r="I7" i="30"/>
  <c r="F5" i="30"/>
  <c r="C9" i="27"/>
  <c r="F5" i="27"/>
  <c r="M7" i="27"/>
  <c r="I7" i="27"/>
  <c r="O27" i="27"/>
  <c r="N27" i="27"/>
  <c r="L27" i="27"/>
  <c r="H27" i="27"/>
  <c r="G27" i="27"/>
  <c r="O27" i="26"/>
  <c r="N27" i="26"/>
  <c r="L27" i="26"/>
  <c r="H27" i="26"/>
  <c r="G27" i="26"/>
  <c r="F27" i="26"/>
  <c r="J14" i="26"/>
  <c r="J13" i="26"/>
  <c r="I15" i="31" l="1"/>
  <c r="M27" i="26"/>
  <c r="J15" i="31"/>
  <c r="K15" i="31" s="1"/>
  <c r="J27" i="26"/>
  <c r="K27" i="26" s="1"/>
  <c r="J14" i="31"/>
  <c r="F27" i="30"/>
  <c r="J27" i="30" s="1"/>
  <c r="K27" i="30" s="1"/>
  <c r="I13" i="31"/>
  <c r="M14" i="31"/>
  <c r="J13" i="31"/>
  <c r="F27" i="31"/>
  <c r="I27" i="26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<sst xmlns="http://schemas.openxmlformats.org/spreadsheetml/2006/main" count="150" uniqueCount="43">
  <si>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</si>
  <si>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</si>
  <si>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</si>
  <si>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</si>
  <si>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</si>
  <si>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</si>
  <si>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</si>
  <si>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</si>
  <si>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</si>
  <si>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</si>
  <si>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</si>
  <si>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</si>
  <si>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</si>
  <si>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</si>
  <si>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</si>
  <si>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</si>
  <si>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</si>
  <si>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</si>
  <si>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</si>
  <si>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</si>
  <si>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</si>
  <si>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</si>
  <si>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</si>
  <si>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</si>
  <si>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</si>
  <si>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</si>
  <si>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</si>
  <si>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</si>
  <si>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</si>
  <si>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</si>
  <si>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</si>
  <si>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</si>
  <si>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Agosto-diciembre 2025</t>
  </si>
  <si>
    <t>en Gestión Empresarial</t>
  </si>
  <si>
    <t>M.E. Dinorah Martínez Pelayo</t>
  </si>
  <si>
    <t>FUNDAMENTOS DE INVESTIGACIÓN</t>
  </si>
  <si>
    <t>DESARROLLO HUMANO</t>
  </si>
  <si>
    <t>TELLER DE INVESTIGACIÓN I</t>
  </si>
  <si>
    <t>107-B</t>
  </si>
  <si>
    <t>IGEM</t>
  </si>
  <si>
    <t>SE</t>
  </si>
  <si>
    <t>507-B</t>
  </si>
  <si>
    <t>TALLER DE INVESTIGACIÓN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</si>
</sst>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9" fontId="4" fillId="4" borderId="9" xfId="1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9" fontId="4" fillId="4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5" zoomScaleNormal="100" zoomScaleSheetLayoutView="100" zoomScalePageLayoutView="70" workbookViewId="0">
      <selection activeCell="C15" sqref="C15:F15"/>
    </sheetView>
  </sheetViews>
  <sheetFormatPr baseColWidth="10" defaultColWidth="11.453125" defaultRowHeight="12.5" x14ac:dyDescent="0.25"/>
  <cols>
    <col min="1" max="1" width="1.81640625" style="1" customWidth="1"/>
    <col min="2" max="2" width="38.54296875" style="1" bestFit="1" customWidth="1"/>
    <col min="3" max="3" width="4.81640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81640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26" t="s">
        <v>28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28" t="s">
        <v>0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16"/>
    </row>
    <row r="5" spans="1:16" ht="13" x14ac:dyDescent="0.3">
      <c r="A5" s="16"/>
      <c r="B5" s="29" t="s">
        <v>1</v>
      </c>
      <c r="C5" s="29"/>
      <c r="D5" s="29"/>
      <c r="E5" s="29"/>
      <c r="F5" s="30" t="s">
        <v>33</v>
      </c>
      <c r="G5" s="30"/>
      <c r="H5" s="30"/>
      <c r="I5" s="30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31" t="s">
        <v>3</v>
      </c>
      <c r="D7" s="31"/>
      <c r="E7" s="11" t="s">
        <v>4</v>
      </c>
      <c r="F7" s="5">
        <v>2</v>
      </c>
      <c r="H7" s="4" t="s">
        <v>5</v>
      </c>
      <c r="I7" s="5">
        <v>3</v>
      </c>
      <c r="J7" s="32" t="s">
        <v>6</v>
      </c>
      <c r="K7" s="32"/>
      <c r="L7" s="32"/>
      <c r="M7" s="31" t="s">
        <v>32</v>
      </c>
      <c r="N7" s="31"/>
      <c r="O7" s="31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31" t="s">
        <v>34</v>
      </c>
      <c r="D9" s="31"/>
      <c r="E9" s="31"/>
      <c r="F9" s="31"/>
      <c r="G9" s="31"/>
      <c r="H9" s="31"/>
      <c r="I9" s="31"/>
      <c r="J9" s="31"/>
      <c r="K9" s="31"/>
      <c r="L9" s="31"/>
      <c r="M9" s="31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3" t="s">
        <v>8</v>
      </c>
      <c r="C11" s="35" t="s">
        <v>9</v>
      </c>
      <c r="D11" s="35" t="s">
        <v>10</v>
      </c>
      <c r="E11" s="37" t="s">
        <v>11</v>
      </c>
      <c r="F11" s="37" t="s">
        <v>12</v>
      </c>
      <c r="G11" s="37" t="s">
        <v>13</v>
      </c>
      <c r="H11" s="37"/>
      <c r="I11" s="37" t="s">
        <v>14</v>
      </c>
      <c r="J11" s="37" t="s">
        <v>15</v>
      </c>
      <c r="K11" s="37" t="s">
        <v>16</v>
      </c>
      <c r="L11" s="37" t="s">
        <v>17</v>
      </c>
      <c r="M11" s="37" t="s">
        <v>18</v>
      </c>
      <c r="N11" s="37" t="s">
        <v>19</v>
      </c>
      <c r="O11" s="39" t="s">
        <v>20</v>
      </c>
      <c r="P11" s="16"/>
    </row>
    <row r="12" spans="1:16" ht="13" x14ac:dyDescent="0.25">
      <c r="A12" s="16"/>
      <c r="B12" s="34"/>
      <c r="C12" s="36"/>
      <c r="D12" s="36"/>
      <c r="E12" s="38"/>
      <c r="F12" s="38"/>
      <c r="G12" s="18" t="s">
        <v>21</v>
      </c>
      <c r="H12" s="18" t="s">
        <v>22</v>
      </c>
      <c r="I12" s="38"/>
      <c r="J12" s="38"/>
      <c r="K12" s="38"/>
      <c r="L12" s="38"/>
      <c r="M12" s="38"/>
      <c r="N12" s="38"/>
      <c r="O12" s="40"/>
      <c r="P12" s="16"/>
    </row>
    <row r="13" spans="1:16" s="10" customFormat="1" x14ac:dyDescent="0.25">
      <c r="A13" s="17"/>
      <c r="B13" s="7" t="s">
        <v>35</v>
      </c>
      <c r="C13" s="8">
        <v>1</v>
      </c>
      <c r="D13" s="23" t="s">
        <v>38</v>
      </c>
      <c r="E13" s="8" t="s">
        <v>39</v>
      </c>
      <c r="F13" s="8">
        <v>24</v>
      </c>
      <c r="G13" s="8">
        <v>21</v>
      </c>
      <c r="H13" s="8">
        <v>0</v>
      </c>
      <c r="I13" s="9"/>
      <c r="J13" s="8">
        <f t="shared" ref="J13:J27" si="0">(F13-SUM(G13:H13))-L13</f>
        <v>3</v>
      </c>
      <c r="K13" s="9"/>
      <c r="L13" s="8"/>
      <c r="M13" s="9"/>
      <c r="N13" s="8">
        <v>85</v>
      </c>
      <c r="O13" s="12">
        <v>0.75</v>
      </c>
      <c r="P13" s="17"/>
    </row>
    <row r="14" spans="1:16" s="10" customFormat="1" x14ac:dyDescent="0.25">
      <c r="A14" s="17"/>
      <c r="B14" s="7" t="s">
        <v>36</v>
      </c>
      <c r="C14" s="8">
        <v>1</v>
      </c>
      <c r="D14" s="23" t="s">
        <v>38</v>
      </c>
      <c r="E14" s="8" t="s">
        <v>39</v>
      </c>
      <c r="F14" s="8">
        <v>24</v>
      </c>
      <c r="G14" s="8">
        <v>19</v>
      </c>
      <c r="H14" s="8">
        <v>0</v>
      </c>
      <c r="I14" s="9"/>
      <c r="J14" s="8">
        <f>(F14-SUM(G14:H14))-L14</f>
        <v>5</v>
      </c>
      <c r="K14" s="9"/>
      <c r="L14" s="8"/>
      <c r="M14" s="9"/>
      <c r="N14" s="8">
        <v>58</v>
      </c>
      <c r="O14" s="12">
        <v>0.79</v>
      </c>
      <c r="P14" s="17"/>
    </row>
    <row r="15" spans="1:16" s="10" customFormat="1" x14ac:dyDescent="0.25">
      <c r="A15" s="17"/>
      <c r="B15" s="7" t="s">
        <v>37</v>
      </c>
      <c r="C15" s="8" t="s">
        <v>40</v>
      </c>
      <c r="D15" s="23" t="s">
        <v>41</v>
      </c>
      <c r="E15" s="8" t="s">
        <v>39</v>
      </c>
      <c r="F15" s="8">
        <v>30</v>
      </c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5">
      <c r="A16" s="17"/>
      <c r="B16" s="7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78</v>
      </c>
      <c r="G27" s="20">
        <f>SUM(G13:G26)</f>
        <v>40</v>
      </c>
      <c r="H27" s="20">
        <f>SUM(H13:H26)</f>
        <v>0</v>
      </c>
      <c r="I27" s="21">
        <f>SUM(G27:H27)/F27</f>
        <v>0.51282051282051277</v>
      </c>
      <c r="J27" s="20">
        <f t="shared" si="0"/>
        <v>38</v>
      </c>
      <c r="K27" s="21">
        <f t="shared" ref="K27" si="1">J27/F27</f>
        <v>0.48717948717948717</v>
      </c>
      <c r="L27" s="20">
        <f>SUM(L13:L26)</f>
        <v>0</v>
      </c>
      <c r="M27" s="21">
        <f t="shared" ref="M27" si="2">L27/F27</f>
        <v>0</v>
      </c>
      <c r="N27" s="20">
        <f>AVERAGE(N13:N26)</f>
        <v>71.5</v>
      </c>
      <c r="O27" s="22">
        <f>AVERAGE(O13:O26)</f>
        <v>0.77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41" t="s">
        <v>25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4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B5" zoomScaleNormal="100" zoomScaleSheetLayoutView="100" zoomScalePageLayoutView="70" workbookViewId="0">
      <selection activeCell="G13" sqref="G13:O15"/>
    </sheetView>
  </sheetViews>
  <sheetFormatPr baseColWidth="10" defaultColWidth="11.453125" defaultRowHeight="12.5" x14ac:dyDescent="0.25"/>
  <cols>
    <col min="1" max="1" width="1.81640625" style="1" customWidth="1"/>
    <col min="2" max="2" width="38.54296875" style="1" bestFit="1" customWidth="1"/>
    <col min="3" max="3" width="4.81640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81640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26" t="s">
        <v>29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8" t="s">
        <v>0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16"/>
    </row>
    <row r="5" spans="1:16" ht="13" x14ac:dyDescent="0.3">
      <c r="A5" s="16"/>
      <c r="B5" s="29" t="s">
        <v>1</v>
      </c>
      <c r="C5" s="29"/>
      <c r="D5" s="29"/>
      <c r="E5" s="29"/>
      <c r="F5" s="30" t="str">
        <f>'1'!F5</f>
        <v>en Gestión Empresarial</v>
      </c>
      <c r="G5" s="30"/>
      <c r="H5" s="30"/>
      <c r="I5" s="30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31" t="s">
        <v>27</v>
      </c>
      <c r="D7" s="31"/>
      <c r="E7" s="11" t="s">
        <v>4</v>
      </c>
      <c r="F7" s="5">
        <v>3</v>
      </c>
      <c r="H7" s="4" t="s">
        <v>5</v>
      </c>
      <c r="I7" s="5">
        <f>'1'!I7</f>
        <v>3</v>
      </c>
      <c r="J7" s="32" t="s">
        <v>6</v>
      </c>
      <c r="K7" s="32"/>
      <c r="L7" s="32"/>
      <c r="M7" s="31" t="str">
        <f>'1'!M7</f>
        <v>Agosto-diciembre 2025</v>
      </c>
      <c r="N7" s="31"/>
      <c r="O7" s="31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31" t="str">
        <f>'1'!C9</f>
        <v>M.E. Dinorah Martínez Pelayo</v>
      </c>
      <c r="D9" s="31"/>
      <c r="E9" s="31"/>
      <c r="F9" s="31"/>
      <c r="G9" s="31"/>
      <c r="H9" s="31"/>
      <c r="I9" s="31"/>
      <c r="J9" s="31"/>
      <c r="K9" s="31"/>
      <c r="L9" s="31"/>
      <c r="M9" s="31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3" t="s">
        <v>8</v>
      </c>
      <c r="C11" s="35" t="s">
        <v>9</v>
      </c>
      <c r="D11" s="35" t="s">
        <v>10</v>
      </c>
      <c r="E11" s="37" t="s">
        <v>11</v>
      </c>
      <c r="F11" s="37" t="s">
        <v>12</v>
      </c>
      <c r="G11" s="37" t="s">
        <v>13</v>
      </c>
      <c r="H11" s="37"/>
      <c r="I11" s="37" t="s">
        <v>14</v>
      </c>
      <c r="J11" s="37" t="s">
        <v>15</v>
      </c>
      <c r="K11" s="37" t="s">
        <v>16</v>
      </c>
      <c r="L11" s="37" t="s">
        <v>17</v>
      </c>
      <c r="M11" s="37" t="s">
        <v>18</v>
      </c>
      <c r="N11" s="37" t="s">
        <v>19</v>
      </c>
      <c r="O11" s="39" t="s">
        <v>20</v>
      </c>
      <c r="P11" s="16"/>
    </row>
    <row r="12" spans="1:16" ht="13" x14ac:dyDescent="0.25">
      <c r="A12" s="16"/>
      <c r="B12" s="34"/>
      <c r="C12" s="36"/>
      <c r="D12" s="36"/>
      <c r="E12" s="38"/>
      <c r="F12" s="38"/>
      <c r="G12" s="18" t="s">
        <v>21</v>
      </c>
      <c r="H12" s="18" t="s">
        <v>22</v>
      </c>
      <c r="I12" s="38"/>
      <c r="J12" s="38"/>
      <c r="K12" s="38"/>
      <c r="L12" s="38"/>
      <c r="M12" s="38"/>
      <c r="N12" s="38"/>
      <c r="O12" s="40"/>
      <c r="P12" s="16"/>
    </row>
    <row r="13" spans="1:16" s="10" customFormat="1" x14ac:dyDescent="0.25">
      <c r="A13" s="17"/>
      <c r="B13" s="7" t="s">
        <v>35</v>
      </c>
      <c r="C13" s="8">
        <v>2</v>
      </c>
      <c r="D13" s="23" t="s">
        <v>38</v>
      </c>
      <c r="E13" s="8" t="s">
        <v>39</v>
      </c>
      <c r="F13" s="8">
        <v>24</v>
      </c>
      <c r="G13" s="8">
        <v>21</v>
      </c>
      <c r="H13" s="8">
        <v>0</v>
      </c>
      <c r="I13" s="9"/>
      <c r="J13" s="8">
        <v>3</v>
      </c>
      <c r="K13" s="9"/>
      <c r="L13" s="8"/>
      <c r="M13" s="9"/>
      <c r="N13" s="8">
        <v>79</v>
      </c>
      <c r="O13" s="12">
        <v>0.88</v>
      </c>
      <c r="P13" s="17"/>
    </row>
    <row r="14" spans="1:16" s="10" customFormat="1" x14ac:dyDescent="0.25">
      <c r="A14" s="17"/>
      <c r="B14" s="7" t="s">
        <v>36</v>
      </c>
      <c r="C14" s="8">
        <v>2</v>
      </c>
      <c r="D14" s="23" t="s">
        <v>38</v>
      </c>
      <c r="E14" s="8" t="s">
        <v>39</v>
      </c>
      <c r="F14" s="8">
        <v>24</v>
      </c>
      <c r="G14" s="8">
        <v>21</v>
      </c>
      <c r="H14" s="8">
        <v>0</v>
      </c>
      <c r="I14" s="9"/>
      <c r="J14" s="8">
        <v>3</v>
      </c>
      <c r="K14" s="9"/>
      <c r="L14" s="8"/>
      <c r="M14" s="9"/>
      <c r="N14" s="8">
        <v>73</v>
      </c>
      <c r="O14" s="12">
        <v>0.88</v>
      </c>
      <c r="P14" s="17"/>
    </row>
    <row r="15" spans="1:16" s="10" customFormat="1" x14ac:dyDescent="0.25">
      <c r="A15" s="17"/>
      <c r="B15" s="7" t="s">
        <v>42</v>
      </c>
      <c r="C15" s="8">
        <v>1</v>
      </c>
      <c r="D15" s="23" t="s">
        <v>41</v>
      </c>
      <c r="E15" s="8" t="s">
        <v>39</v>
      </c>
      <c r="F15" s="8">
        <v>33</v>
      </c>
      <c r="G15" s="8">
        <v>27</v>
      </c>
      <c r="H15" s="8">
        <v>0</v>
      </c>
      <c r="I15" s="9"/>
      <c r="J15" s="8">
        <v>6</v>
      </c>
      <c r="K15" s="9"/>
      <c r="L15" s="8"/>
      <c r="M15" s="9"/>
      <c r="N15" s="8">
        <v>64</v>
      </c>
      <c r="O15" s="12">
        <v>0.82</v>
      </c>
      <c r="P15" s="17"/>
    </row>
    <row r="16" spans="1:16" s="10" customFormat="1" x14ac:dyDescent="0.25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81</v>
      </c>
      <c r="G27" s="20">
        <f>SUM(G13:G26)</f>
        <v>69</v>
      </c>
      <c r="H27" s="20">
        <f>SUM(H13:H26)</f>
        <v>0</v>
      </c>
      <c r="I27" s="21">
        <f>SUM(G27:H27)/F27</f>
        <v>0.85185185185185186</v>
      </c>
      <c r="J27" s="20">
        <f t="shared" ref="J27" si="0">(F27-SUM(G27:H27))-L27</f>
        <v>12</v>
      </c>
      <c r="K27" s="21">
        <f t="shared" ref="K27" si="1">J27/F27</f>
        <v>0.14814814814814814</v>
      </c>
      <c r="L27" s="20">
        <f>SUM(L13:L26)</f>
        <v>0</v>
      </c>
      <c r="M27" s="21">
        <f t="shared" ref="M27" si="2">L27/F27</f>
        <v>0</v>
      </c>
      <c r="N27" s="20">
        <f>AVERAGE(N13:N26)</f>
        <v>72</v>
      </c>
      <c r="O27" s="22">
        <f>AVERAGE(O13:O26)</f>
        <v>0.86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41" t="s">
        <v>25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4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L22" sqref="L22"/>
    </sheetView>
  </sheetViews>
  <sheetFormatPr baseColWidth="10" defaultColWidth="11.453125" defaultRowHeight="12.5" x14ac:dyDescent="0.25"/>
  <cols>
    <col min="1" max="1" width="1.81640625" style="1" customWidth="1"/>
    <col min="2" max="2" width="38.54296875" style="1" bestFit="1" customWidth="1"/>
    <col min="3" max="3" width="4.81640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81640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26" t="s">
        <v>30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8" t="s">
        <v>0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16"/>
    </row>
    <row r="5" spans="1:16" ht="13" x14ac:dyDescent="0.3">
      <c r="A5" s="16"/>
      <c r="B5" s="29" t="s">
        <v>1</v>
      </c>
      <c r="C5" s="29"/>
      <c r="D5" s="29"/>
      <c r="E5" s="29"/>
      <c r="F5" s="30" t="str">
        <f>'1'!F5</f>
        <v>en Gestión Empresarial</v>
      </c>
      <c r="G5" s="30"/>
      <c r="H5" s="30"/>
      <c r="I5" s="30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31">
        <v>3</v>
      </c>
      <c r="D7" s="31"/>
      <c r="E7" s="11" t="s">
        <v>4</v>
      </c>
      <c r="F7" s="5">
        <v>3</v>
      </c>
      <c r="H7" s="4" t="s">
        <v>5</v>
      </c>
      <c r="I7" s="5">
        <f>'1'!I7</f>
        <v>3</v>
      </c>
      <c r="J7" s="32" t="s">
        <v>6</v>
      </c>
      <c r="K7" s="32"/>
      <c r="L7" s="32"/>
      <c r="M7" s="31" t="str">
        <f>'1'!M7</f>
        <v>Agosto-diciembre 2025</v>
      </c>
      <c r="N7" s="31"/>
      <c r="O7" s="31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31" t="str">
        <f>'1'!C9</f>
        <v>M.E. Dinorah Martínez Pelayo</v>
      </c>
      <c r="D9" s="31"/>
      <c r="E9" s="31"/>
      <c r="F9" s="31"/>
      <c r="G9" s="31"/>
      <c r="H9" s="31"/>
      <c r="I9" s="31"/>
      <c r="J9" s="31"/>
      <c r="K9" s="31"/>
      <c r="L9" s="31"/>
      <c r="M9" s="31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3" t="s">
        <v>8</v>
      </c>
      <c r="C11" s="35" t="s">
        <v>9</v>
      </c>
      <c r="D11" s="35" t="s">
        <v>10</v>
      </c>
      <c r="E11" s="37" t="s">
        <v>11</v>
      </c>
      <c r="F11" s="37" t="s">
        <v>12</v>
      </c>
      <c r="G11" s="37" t="s">
        <v>13</v>
      </c>
      <c r="H11" s="37"/>
      <c r="I11" s="37" t="s">
        <v>14</v>
      </c>
      <c r="J11" s="37" t="s">
        <v>15</v>
      </c>
      <c r="K11" s="37" t="s">
        <v>16</v>
      </c>
      <c r="L11" s="37" t="s">
        <v>17</v>
      </c>
      <c r="M11" s="37" t="s">
        <v>18</v>
      </c>
      <c r="N11" s="37" t="s">
        <v>19</v>
      </c>
      <c r="O11" s="39" t="s">
        <v>20</v>
      </c>
      <c r="P11" s="16"/>
    </row>
    <row r="12" spans="1:16" ht="13" x14ac:dyDescent="0.25">
      <c r="A12" s="16"/>
      <c r="B12" s="34"/>
      <c r="C12" s="36"/>
      <c r="D12" s="36"/>
      <c r="E12" s="38"/>
      <c r="F12" s="38"/>
      <c r="G12" s="18" t="s">
        <v>21</v>
      </c>
      <c r="H12" s="18" t="s">
        <v>22</v>
      </c>
      <c r="I12" s="38"/>
      <c r="J12" s="38"/>
      <c r="K12" s="38"/>
      <c r="L12" s="38"/>
      <c r="M12" s="38"/>
      <c r="N12" s="38"/>
      <c r="O12" s="40"/>
      <c r="P12" s="16"/>
    </row>
    <row r="13" spans="1:16" s="10" customFormat="1" x14ac:dyDescent="0.25">
      <c r="A13" s="17"/>
      <c r="B13" s="7" t="s">
        <v>35</v>
      </c>
      <c r="C13" s="8">
        <v>3</v>
      </c>
      <c r="D13" s="23" t="s">
        <v>38</v>
      </c>
      <c r="E13" s="8" t="s">
        <v>39</v>
      </c>
      <c r="F13" s="8">
        <v>24</v>
      </c>
      <c r="G13" s="8">
        <v>21</v>
      </c>
      <c r="H13" s="8">
        <v>0</v>
      </c>
      <c r="I13" s="9"/>
      <c r="J13" s="8">
        <v>3</v>
      </c>
      <c r="K13" s="9"/>
      <c r="L13" s="8"/>
      <c r="M13" s="9"/>
      <c r="N13" s="24">
        <v>88</v>
      </c>
      <c r="O13" s="25">
        <v>0.88</v>
      </c>
      <c r="P13" s="17"/>
    </row>
    <row r="14" spans="1:16" s="10" customFormat="1" x14ac:dyDescent="0.25">
      <c r="A14" s="17"/>
      <c r="B14" s="7" t="s">
        <v>36</v>
      </c>
      <c r="C14" s="8">
        <v>3</v>
      </c>
      <c r="D14" s="23" t="s">
        <v>38</v>
      </c>
      <c r="E14" s="8" t="s">
        <v>39</v>
      </c>
      <c r="F14" s="8">
        <v>24</v>
      </c>
      <c r="G14" s="8">
        <v>19</v>
      </c>
      <c r="H14" s="8">
        <v>0</v>
      </c>
      <c r="I14" s="9"/>
      <c r="J14" s="8">
        <v>5</v>
      </c>
      <c r="K14" s="9"/>
      <c r="L14" s="8"/>
      <c r="M14" s="9"/>
      <c r="N14" s="8">
        <v>72</v>
      </c>
      <c r="O14" s="12">
        <v>0.79</v>
      </c>
      <c r="P14" s="17"/>
    </row>
    <row r="15" spans="1:16" s="10" customFormat="1" x14ac:dyDescent="0.25">
      <c r="A15" s="17"/>
      <c r="B15" s="7" t="s">
        <v>42</v>
      </c>
      <c r="C15" s="8" t="s">
        <v>40</v>
      </c>
      <c r="D15" s="23" t="s">
        <v>41</v>
      </c>
      <c r="E15" s="8" t="s">
        <v>39</v>
      </c>
      <c r="F15" s="8">
        <v>33</v>
      </c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5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81</v>
      </c>
      <c r="G27" s="20">
        <f>SUM(G13:G26)</f>
        <v>40</v>
      </c>
      <c r="H27" s="20">
        <f>SUM(H13:H26)</f>
        <v>0</v>
      </c>
      <c r="I27" s="21">
        <f>SUM(G27:H27)/F27</f>
        <v>0.49382716049382713</v>
      </c>
      <c r="J27" s="20">
        <f t="shared" ref="J27" si="0">(F27-SUM(G27:H27))-L27</f>
        <v>41</v>
      </c>
      <c r="K27" s="21">
        <f t="shared" ref="K27" si="1">J27/F27</f>
        <v>0.50617283950617287</v>
      </c>
      <c r="L27" s="20">
        <f>SUM(L13:L26)</f>
        <v>0</v>
      </c>
      <c r="M27" s="21">
        <f t="shared" ref="M27" si="2">L27/F27</f>
        <v>0</v>
      </c>
      <c r="N27" s="20">
        <f>AVERAGE(N13:N26)</f>
        <v>80</v>
      </c>
      <c r="O27" s="22">
        <f>AVERAGE(O13:O26)</f>
        <v>0.83499999999999996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41" t="s">
        <v>25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4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abSelected="1" topLeftCell="B7" zoomScaleNormal="100" zoomScaleSheetLayoutView="100" zoomScalePageLayoutView="70" workbookViewId="0">
      <selection activeCell="E21" sqref="E21"/>
    </sheetView>
  </sheetViews>
  <sheetFormatPr baseColWidth="10" defaultColWidth="11.453125" defaultRowHeight="12.5" x14ac:dyDescent="0.25"/>
  <cols>
    <col min="1" max="1" width="1.81640625" style="1" customWidth="1"/>
    <col min="2" max="2" width="38.54296875" style="1" bestFit="1" customWidth="1"/>
    <col min="3" max="3" width="4.81640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81640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26" t="s">
        <v>31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8" t="s">
        <v>0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16"/>
    </row>
    <row r="5" spans="1:16" ht="13" x14ac:dyDescent="0.3">
      <c r="A5" s="16"/>
      <c r="B5" s="29" t="s">
        <v>1</v>
      </c>
      <c r="C5" s="29"/>
      <c r="D5" s="29"/>
      <c r="E5" s="29"/>
      <c r="F5" s="30" t="str">
        <f>'1'!F5</f>
        <v>en Gestión Empresarial</v>
      </c>
      <c r="G5" s="30"/>
      <c r="H5" s="30"/>
      <c r="I5" s="30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31" t="s">
        <v>26</v>
      </c>
      <c r="D7" s="31"/>
      <c r="E7" s="11" t="s">
        <v>4</v>
      </c>
      <c r="F7" s="5">
        <f>'1'!F7</f>
        <v>2</v>
      </c>
      <c r="H7" s="4" t="s">
        <v>5</v>
      </c>
      <c r="I7" s="5">
        <f>'1'!I7</f>
        <v>3</v>
      </c>
      <c r="J7" s="32" t="s">
        <v>6</v>
      </c>
      <c r="K7" s="32"/>
      <c r="L7" s="32"/>
      <c r="M7" s="31" t="str">
        <f>'1'!M7</f>
        <v>Agosto-diciembre 2025</v>
      </c>
      <c r="N7" s="31"/>
      <c r="O7" s="31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31" t="str">
        <f>'1'!C9</f>
        <v>M.E. Dinorah Martínez Pelayo</v>
      </c>
      <c r="D9" s="31"/>
      <c r="E9" s="31"/>
      <c r="F9" s="31"/>
      <c r="G9" s="31"/>
      <c r="H9" s="31"/>
      <c r="I9" s="31"/>
      <c r="J9" s="31"/>
      <c r="K9" s="31"/>
      <c r="L9" s="31"/>
      <c r="M9" s="31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3" t="s">
        <v>8</v>
      </c>
      <c r="C11" s="35" t="s">
        <v>9</v>
      </c>
      <c r="D11" s="35" t="s">
        <v>10</v>
      </c>
      <c r="E11" s="37" t="s">
        <v>11</v>
      </c>
      <c r="F11" s="37" t="s">
        <v>12</v>
      </c>
      <c r="G11" s="37" t="s">
        <v>13</v>
      </c>
      <c r="H11" s="37"/>
      <c r="I11" s="37" t="s">
        <v>14</v>
      </c>
      <c r="J11" s="37" t="s">
        <v>15</v>
      </c>
      <c r="K11" s="37" t="s">
        <v>16</v>
      </c>
      <c r="L11" s="37" t="s">
        <v>17</v>
      </c>
      <c r="M11" s="37" t="s">
        <v>18</v>
      </c>
      <c r="N11" s="37" t="s">
        <v>19</v>
      </c>
      <c r="O11" s="39" t="s">
        <v>20</v>
      </c>
      <c r="P11" s="16"/>
    </row>
    <row r="12" spans="1:16" ht="13" x14ac:dyDescent="0.25">
      <c r="A12" s="16"/>
      <c r="B12" s="34"/>
      <c r="C12" s="36"/>
      <c r="D12" s="36"/>
      <c r="E12" s="38"/>
      <c r="F12" s="38"/>
      <c r="G12" s="18" t="s">
        <v>21</v>
      </c>
      <c r="H12" s="18" t="s">
        <v>22</v>
      </c>
      <c r="I12" s="38"/>
      <c r="J12" s="38"/>
      <c r="K12" s="38"/>
      <c r="L12" s="38"/>
      <c r="M12" s="38"/>
      <c r="N12" s="38"/>
      <c r="O12" s="40"/>
      <c r="P12" s="16"/>
    </row>
    <row r="13" spans="1:16" s="10" customFormat="1" ht="25" x14ac:dyDescent="0.25">
      <c r="A13" s="17"/>
      <c r="B13" s="13" t="str">
        <f>'1'!B13</f>
        <v>FUNDAMENTOS DE INVESTIGACIÓN</v>
      </c>
      <c r="C13" s="8" t="s">
        <v>26</v>
      </c>
      <c r="D13" s="8" t="str">
        <f>'1'!D13</f>
        <v>107-B</v>
      </c>
      <c r="E13" s="8" t="str">
        <f>'1'!E13</f>
        <v>IGEM</v>
      </c>
      <c r="F13" s="8">
        <f>'1'!F13</f>
        <v>24</v>
      </c>
      <c r="G13" s="8">
        <v>21</v>
      </c>
      <c r="H13" s="8">
        <v>3</v>
      </c>
      <c r="I13" s="42">
        <f>(G13+H13)/F13</f>
        <v>1</v>
      </c>
      <c r="J13" s="24">
        <f t="shared" ref="J13:J27" si="0">(F13-SUM(G13:H13))-L13</f>
        <v>0</v>
      </c>
      <c r="K13" s="42">
        <v>0.81</v>
      </c>
      <c r="L13" s="24">
        <v>0</v>
      </c>
      <c r="M13" s="42">
        <f t="shared" ref="M13:M27" si="1">L13/F13</f>
        <v>0</v>
      </c>
      <c r="N13" s="8">
        <v>88</v>
      </c>
      <c r="O13" s="12">
        <v>0.81</v>
      </c>
      <c r="P13" s="17"/>
    </row>
    <row r="14" spans="1:16" s="10" customFormat="1" ht="25" x14ac:dyDescent="0.25">
      <c r="A14" s="17"/>
      <c r="B14" s="13" t="str">
        <f>'1'!B14</f>
        <v>DESARROLLO HUMANO</v>
      </c>
      <c r="C14" s="8" t="s">
        <v>26</v>
      </c>
      <c r="D14" s="8" t="str">
        <f>'1'!D14</f>
        <v>107-B</v>
      </c>
      <c r="E14" s="8" t="str">
        <f>'1'!E14</f>
        <v>IGEM</v>
      </c>
      <c r="F14" s="8">
        <f>'1'!F14</f>
        <v>24</v>
      </c>
      <c r="G14" s="8">
        <v>22</v>
      </c>
      <c r="H14" s="8">
        <v>2</v>
      </c>
      <c r="I14" s="42">
        <f t="shared" ref="I14:I15" si="2">(G14+H14)/F14</f>
        <v>1</v>
      </c>
      <c r="J14" s="24">
        <f>(F14-SUM(G14:H14))-L14</f>
        <v>0</v>
      </c>
      <c r="K14" s="42">
        <v>0.81</v>
      </c>
      <c r="L14" s="24">
        <v>0</v>
      </c>
      <c r="M14" s="42">
        <f t="shared" si="1"/>
        <v>0</v>
      </c>
      <c r="N14" s="8">
        <v>67</v>
      </c>
      <c r="O14" s="12">
        <v>0.73</v>
      </c>
      <c r="P14" s="17"/>
    </row>
    <row r="15" spans="1:16" s="10" customFormat="1" ht="25" x14ac:dyDescent="0.25">
      <c r="A15" s="17"/>
      <c r="B15" s="13" t="str">
        <f>'1'!B15</f>
        <v>TELLER DE INVESTIGACIÓN I</v>
      </c>
      <c r="C15" s="8" t="s">
        <v>26</v>
      </c>
      <c r="D15" s="8" t="str">
        <f>'1'!D15</f>
        <v>507-B</v>
      </c>
      <c r="E15" s="8" t="str">
        <f>'1'!E15</f>
        <v>IGEM</v>
      </c>
      <c r="F15" s="8">
        <v>33</v>
      </c>
      <c r="G15" s="8">
        <v>32</v>
      </c>
      <c r="H15" s="8">
        <v>1</v>
      </c>
      <c r="I15" s="42">
        <f t="shared" si="2"/>
        <v>1</v>
      </c>
      <c r="J15" s="24">
        <f t="shared" ref="J15" si="3">(F15-SUM(G15:H15))-L15</f>
        <v>0</v>
      </c>
      <c r="K15" s="42">
        <f t="shared" ref="K15:K27" si="4">J15/F15</f>
        <v>0</v>
      </c>
      <c r="L15" s="24">
        <v>0</v>
      </c>
      <c r="M15" s="42">
        <f t="shared" si="1"/>
        <v>0</v>
      </c>
      <c r="N15" s="8">
        <v>70</v>
      </c>
      <c r="O15" s="12">
        <v>0.83</v>
      </c>
      <c r="P15" s="17"/>
    </row>
    <row r="16" spans="1:16" s="10" customFormat="1" x14ac:dyDescent="0.25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81</v>
      </c>
      <c r="G27" s="20">
        <f>SUM(G13:G26)</f>
        <v>75</v>
      </c>
      <c r="H27" s="20">
        <f>SUM(H13:H26)</f>
        <v>6</v>
      </c>
      <c r="I27" s="21">
        <f>SUM(G27:H27)/F27</f>
        <v>1</v>
      </c>
      <c r="J27" s="20">
        <f t="shared" si="0"/>
        <v>0</v>
      </c>
      <c r="K27" s="21">
        <f t="shared" si="4"/>
        <v>0</v>
      </c>
      <c r="L27" s="20">
        <f>SUM(L13:L26)</f>
        <v>0</v>
      </c>
      <c r="M27" s="21">
        <f t="shared" si="1"/>
        <v>0</v>
      </c>
      <c r="N27" s="20">
        <f>AVERAGE(N13:N26)</f>
        <v>75</v>
      </c>
      <c r="O27" s="22">
        <f>AVERAGE(O13:O26)</f>
        <v>0.79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41" t="s">
        <v>25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80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DINORAH MARTINEZ PELAYO</cp:lastModifiedBy>
  <cp:revision/>
  <cp:lastPrinted>2025-07-02T21:33:58Z</cp:lastPrinted>
  <dcterms:created xsi:type="dcterms:W3CDTF">2021-11-22T14:45:25Z</dcterms:created>
  <dcterms:modified xsi:type="dcterms:W3CDTF">2025-12-11T19:57:37Z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