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CIENCIAS BASICAS\SISTEMA_GESTION_INTEGRAL\2025\AGOSTO-DICIEMBRE\1RA_REVISION\MIGUEL REYES FISCAL\"/>
    </mc:Choice>
  </mc:AlternateContent>
  <xr:revisionPtr revIDLastSave="0" documentId="13_ncr:1_{1364813A-128E-4934-9250-54980164417B}" xr6:coauthVersionLast="47" xr6:coauthVersionMax="47" xr10:uidLastSave="{00000000-0000-0000-0000-000000000000}"/>
  <bookViews>
    <workbookView xWindow="-105" yWindow="0" windowWidth="14355" windowHeight="15585" xr2:uid="{00000000-000D-0000-FFFF-FFFF00000000}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C16" i="30"/>
  <c r="B16" i="30"/>
  <c r="F15" i="30"/>
  <c r="M15" i="30" s="1"/>
  <c r="E15" i="30"/>
  <c r="D15" i="30"/>
  <c r="C15" i="30"/>
  <c r="B15" i="30"/>
  <c r="F14" i="30"/>
  <c r="I14" i="30" s="1"/>
  <c r="E14" i="30"/>
  <c r="D14" i="30"/>
  <c r="C14" i="30"/>
  <c r="B14" i="30"/>
  <c r="F13" i="30"/>
  <c r="E13" i="30"/>
  <c r="D13" i="30"/>
  <c r="C13" i="30"/>
  <c r="B13" i="30"/>
  <c r="C9" i="30"/>
  <c r="M7" i="30"/>
  <c r="I7" i="30"/>
  <c r="F7" i="30"/>
  <c r="F5" i="30"/>
  <c r="C9" i="27"/>
  <c r="F5" i="27"/>
  <c r="M7" i="27"/>
  <c r="I7" i="27"/>
  <c r="F7" i="27"/>
  <c r="B14" i="27"/>
  <c r="C14" i="27"/>
  <c r="D14" i="27"/>
  <c r="E14" i="27"/>
  <c r="F14" i="27"/>
  <c r="M14" i="27" s="1"/>
  <c r="B15" i="27"/>
  <c r="C15" i="27"/>
  <c r="D15" i="27"/>
  <c r="E15" i="27"/>
  <c r="F15" i="27"/>
  <c r="J15" i="27" s="1"/>
  <c r="K15" i="27" s="1"/>
  <c r="B16" i="27"/>
  <c r="C16" i="27"/>
  <c r="D16" i="27"/>
  <c r="E16" i="27"/>
  <c r="F16" i="27"/>
  <c r="I16" i="27" s="1"/>
  <c r="B17" i="27"/>
  <c r="C17" i="27"/>
  <c r="D17" i="27"/>
  <c r="E17" i="27"/>
  <c r="F17" i="27"/>
  <c r="J17" i="27" s="1"/>
  <c r="K17" i="27" s="1"/>
  <c r="B18" i="27"/>
  <c r="C18" i="27"/>
  <c r="D18" i="27"/>
  <c r="E18" i="27"/>
  <c r="F18" i="27"/>
  <c r="M18" i="27" s="1"/>
  <c r="B19" i="27"/>
  <c r="C19" i="27"/>
  <c r="D19" i="27"/>
  <c r="E19" i="27"/>
  <c r="F19" i="27"/>
  <c r="I19" i="27" s="1"/>
  <c r="B20" i="27"/>
  <c r="C20" i="27"/>
  <c r="D20" i="27"/>
  <c r="E20" i="27"/>
  <c r="F20" i="27"/>
  <c r="J20" i="27" s="1"/>
  <c r="K20" i="27" s="1"/>
  <c r="B21" i="27"/>
  <c r="C21" i="27"/>
  <c r="D21" i="27"/>
  <c r="E21" i="27"/>
  <c r="F21" i="27"/>
  <c r="J21" i="27" s="1"/>
  <c r="K21" i="27" s="1"/>
  <c r="B22" i="27"/>
  <c r="C22" i="27"/>
  <c r="D22" i="27"/>
  <c r="E22" i="27"/>
  <c r="F22" i="27"/>
  <c r="J22" i="27" s="1"/>
  <c r="K22" i="27" s="1"/>
  <c r="B23" i="27"/>
  <c r="C23" i="27"/>
  <c r="D23" i="27"/>
  <c r="E23" i="27"/>
  <c r="F23" i="27"/>
  <c r="M23" i="27" s="1"/>
  <c r="B24" i="27"/>
  <c r="C24" i="27"/>
  <c r="D24" i="27"/>
  <c r="E24" i="27"/>
  <c r="F24" i="27"/>
  <c r="J24" i="27" s="1"/>
  <c r="K24" i="27" s="1"/>
  <c r="B25" i="27"/>
  <c r="C25" i="27"/>
  <c r="D25" i="27"/>
  <c r="E25" i="27"/>
  <c r="F25" i="27"/>
  <c r="J25" i="27" s="1"/>
  <c r="K25" i="27" s="1"/>
  <c r="B26" i="27"/>
  <c r="C26" i="27"/>
  <c r="D26" i="27"/>
  <c r="E26" i="27"/>
  <c r="F26" i="27"/>
  <c r="I26" i="27" s="1"/>
  <c r="C13" i="27"/>
  <c r="D13" i="27"/>
  <c r="E13" i="27"/>
  <c r="F13" i="27"/>
  <c r="J13" i="27" s="1"/>
  <c r="K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5" i="26"/>
  <c r="J15" i="26"/>
  <c r="K15" i="26" s="1"/>
  <c r="I15" i="26"/>
  <c r="M14" i="26"/>
  <c r="J14" i="26"/>
  <c r="K14" i="26" s="1"/>
  <c r="I14" i="26"/>
  <c r="M13" i="26"/>
  <c r="J13" i="26"/>
  <c r="K13" i="26" s="1"/>
  <c r="I13" i="26"/>
  <c r="M17" i="27" l="1"/>
  <c r="M21" i="27"/>
  <c r="J24" i="31"/>
  <c r="K24" i="31" s="1"/>
  <c r="J19" i="27"/>
  <c r="K19" i="27" s="1"/>
  <c r="I14" i="27"/>
  <c r="M22" i="27"/>
  <c r="J26" i="27"/>
  <c r="K26" i="27" s="1"/>
  <c r="J15" i="30"/>
  <c r="K15" i="30" s="1"/>
  <c r="I24" i="27"/>
  <c r="J19" i="30"/>
  <c r="K19" i="30" s="1"/>
  <c r="M15" i="27"/>
  <c r="M20" i="27"/>
  <c r="M24" i="27"/>
  <c r="I15" i="31"/>
  <c r="J16" i="27"/>
  <c r="K16" i="27" s="1"/>
  <c r="M19" i="27"/>
  <c r="I23" i="27"/>
  <c r="J23" i="30"/>
  <c r="K23" i="30" s="1"/>
  <c r="I20" i="31"/>
  <c r="I23" i="31"/>
  <c r="M27" i="26"/>
  <c r="I15" i="27"/>
  <c r="J23" i="27"/>
  <c r="K23" i="27" s="1"/>
  <c r="J23" i="31"/>
  <c r="K23" i="31" s="1"/>
  <c r="J15" i="31"/>
  <c r="K15" i="31" s="1"/>
  <c r="J27" i="26"/>
  <c r="K27" i="26" s="1"/>
  <c r="J14" i="27"/>
  <c r="K14" i="27" s="1"/>
  <c r="I18" i="27"/>
  <c r="M26" i="27"/>
  <c r="J14" i="30"/>
  <c r="K14" i="30" s="1"/>
  <c r="J18" i="30"/>
  <c r="K18" i="30" s="1"/>
  <c r="J22" i="30"/>
  <c r="K22" i="30" s="1"/>
  <c r="J14" i="31"/>
  <c r="K14" i="31" s="1"/>
  <c r="I19" i="31"/>
  <c r="J18" i="27"/>
  <c r="K18" i="27" s="1"/>
  <c r="I22" i="27"/>
  <c r="M25" i="27"/>
  <c r="I16" i="30"/>
  <c r="I20" i="30"/>
  <c r="I24" i="30"/>
  <c r="J18" i="31"/>
  <c r="K18" i="31" s="1"/>
  <c r="J19" i="31"/>
  <c r="K19" i="31" s="1"/>
  <c r="M13" i="27"/>
  <c r="M16" i="27"/>
  <c r="I20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I21" i="27"/>
  <c r="I25" i="27"/>
  <c r="I17" i="27"/>
  <c r="F27" i="27"/>
  <c r="J27" i="27" s="1"/>
  <c r="K27" i="27" s="1"/>
  <c r="I13" i="27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7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<sst xmlns="http://schemas.openxmlformats.org/spreadsheetml/2006/main" count="130" uniqueCount="43">
  <si>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</si>
  <si>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</si>
  <si>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</si>
  <si>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</si>
  <si>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</si>
  <si>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</si>
  <si>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</si>
  <si>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</si>
  <si>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</si>
  <si>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</si>
  <si>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</si>
  <si>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</si>
  <si>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</si>
  <si>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</si>
  <si>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</si>
  <si>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</si>
  <si>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</si>
  <si>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</si>
  <si>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</si>
  <si>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</si>
  <si>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</si>
  <si>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</si>
  <si>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</si>
  <si>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</si>
  <si>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</si>
  <si>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</si>
  <si>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</si>
  <si>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</si>
  <si>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</si>
  <si>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</si>
  <si>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</si>
  <si>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</si>
  <si>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</t>
  </si>
  <si>
    <t>CIENCIAS BASICAS</t>
  </si>
  <si>
    <t>AGO-DIC 2025</t>
  </si>
  <si>
    <t>ING. MIGUEL REYES FISCAL</t>
  </si>
  <si>
    <t>CALCULO DIFERENCIAL</t>
  </si>
  <si>
    <t>101-B</t>
  </si>
  <si>
    <t>IIND</t>
  </si>
  <si>
    <t>ALGEBRA LINEAL</t>
  </si>
  <si>
    <t>301-B</t>
  </si>
  <si>
    <t>307-B</t>
  </si>
  <si>
    <t>IGEM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</si>
</sst>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P30"/>
  <sheetViews>
    <sheetView tabSelected="1" view="pageBreakPreview" zoomScale="80" zoomScaleNormal="100" zoomScaleSheetLayoutView="80" zoomScalePageLayoutView="70" workbookViewId="0">
      <selection activeCell="J15" sqref="J1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33" t="s">
        <v>28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/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3</v>
      </c>
      <c r="D7" s="28"/>
      <c r="E7" s="11" t="s">
        <v>4</v>
      </c>
      <c r="F7" s="5">
        <v>3</v>
      </c>
      <c r="H7" s="4" t="s">
        <v>5</v>
      </c>
      <c r="I7" s="5">
        <v>3</v>
      </c>
      <c r="J7" s="38" t="s">
        <v>6</v>
      </c>
      <c r="K7" s="38"/>
      <c r="L7" s="38"/>
      <c r="M7" s="28" t="s">
        <v>34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">
        <v>35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7" t="s">
        <v>36</v>
      </c>
      <c r="C13" s="8" t="s">
        <v>20</v>
      </c>
      <c r="D13" s="8" t="s">
        <v>37</v>
      </c>
      <c r="E13" s="8" t="s">
        <v>38</v>
      </c>
      <c r="F13" s="8">
        <v>23</v>
      </c>
      <c r="G13" s="8">
        <v>18</v>
      </c>
      <c r="H13" s="8">
        <v>0</v>
      </c>
      <c r="I13" s="9">
        <f>(G13+H13)/F13</f>
        <v>0.78260869565217395</v>
      </c>
      <c r="J13" s="8">
        <f t="shared" ref="J13:J27" si="0">(F13-SUM(G13:H13))-L13</f>
        <v>5</v>
      </c>
      <c r="K13" s="9">
        <f t="shared" ref="K13:K27" si="1">J13/F13</f>
        <v>0.21739130434782608</v>
      </c>
      <c r="L13" s="8"/>
      <c r="M13" s="9">
        <f t="shared" ref="M13:M27" si="2">L13/F13</f>
        <v>0</v>
      </c>
      <c r="N13" s="8">
        <v>63</v>
      </c>
      <c r="O13" s="12">
        <v>0.78</v>
      </c>
      <c r="P13" s="17"/>
    </row>
    <row r="14" spans="1:16" s="10" customFormat="1" ht="25.5" x14ac:dyDescent="0.2">
      <c r="A14" s="17"/>
      <c r="B14" s="7" t="s">
        <v>39</v>
      </c>
      <c r="C14" s="8" t="s">
        <v>20</v>
      </c>
      <c r="D14" s="8" t="s">
        <v>40</v>
      </c>
      <c r="E14" s="8" t="s">
        <v>38</v>
      </c>
      <c r="F14" s="8">
        <v>34</v>
      </c>
      <c r="G14" s="8">
        <v>18</v>
      </c>
      <c r="H14" s="8">
        <v>0</v>
      </c>
      <c r="I14" s="9">
        <f t="shared" ref="I14:I15" si="3">(G14+H14)/F14</f>
        <v>0.52941176470588236</v>
      </c>
      <c r="J14" s="8">
        <f>(F14-SUM(G14:H14))-L14</f>
        <v>16</v>
      </c>
      <c r="K14" s="9">
        <f t="shared" si="1"/>
        <v>0.47058823529411764</v>
      </c>
      <c r="L14" s="8"/>
      <c r="M14" s="9">
        <f t="shared" si="2"/>
        <v>0</v>
      </c>
      <c r="N14" s="8">
        <v>43</v>
      </c>
      <c r="O14" s="12">
        <v>0.53</v>
      </c>
      <c r="P14" s="17"/>
    </row>
    <row r="15" spans="1:16" s="10" customFormat="1" ht="25.5" x14ac:dyDescent="0.2">
      <c r="A15" s="17"/>
      <c r="B15" s="7" t="s">
        <v>39</v>
      </c>
      <c r="C15" s="8" t="s">
        <v>20</v>
      </c>
      <c r="D15" s="8" t="s">
        <v>41</v>
      </c>
      <c r="E15" s="8" t="s">
        <v>42</v>
      </c>
      <c r="F15" s="8">
        <v>35</v>
      </c>
      <c r="G15" s="8">
        <v>33</v>
      </c>
      <c r="H15" s="8">
        <v>0</v>
      </c>
      <c r="I15" s="9">
        <f t="shared" si="3"/>
        <v>0.94285714285714284</v>
      </c>
      <c r="J15" s="8">
        <f t="shared" ref="J15" si="4">(F15-SUM(G15:H15))-L15</f>
        <v>2</v>
      </c>
      <c r="K15" s="9">
        <f t="shared" si="1"/>
        <v>5.7142857142857141E-2</v>
      </c>
      <c r="L15" s="8"/>
      <c r="M15" s="9">
        <f t="shared" si="2"/>
        <v>0</v>
      </c>
      <c r="N15" s="8">
        <v>84</v>
      </c>
      <c r="O15" s="12">
        <v>0.8</v>
      </c>
      <c r="P15" s="17"/>
    </row>
    <row r="16" spans="1:16" s="10" customFormat="1" x14ac:dyDescent="0.2">
      <c r="A16" s="17"/>
      <c r="B16" s="7"/>
      <c r="C16" s="8"/>
      <c r="D16" s="8"/>
      <c r="E16" s="8"/>
      <c r="F16" s="8"/>
      <c r="G16" s="8"/>
      <c r="H16" s="8"/>
      <c r="I16" s="9"/>
      <c r="J16" s="8"/>
      <c r="K16" s="9"/>
      <c r="L16" s="8"/>
      <c r="M16" s="9"/>
      <c r="N16" s="8"/>
      <c r="O16" s="12"/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69</v>
      </c>
      <c r="H27" s="20">
        <f>SUM(H13:H26)</f>
        <v>0</v>
      </c>
      <c r="I27" s="21">
        <f>SUM(G27:H27)/F27</f>
        <v>0.75</v>
      </c>
      <c r="J27" s="20">
        <f t="shared" si="0"/>
        <v>23</v>
      </c>
      <c r="K27" s="21">
        <f t="shared" si="1"/>
        <v>0.25</v>
      </c>
      <c r="L27" s="20">
        <f>SUM(L13:L26)</f>
        <v>0</v>
      </c>
      <c r="M27" s="21">
        <f t="shared" si="2"/>
        <v>0</v>
      </c>
      <c r="N27" s="20">
        <f>AVERAGE(N13:N26)</f>
        <v>63.333333333333336</v>
      </c>
      <c r="O27" s="22">
        <f>AVERAGE(O13:O26)</f>
        <v>0.70333333333333348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0.6692913385826772" header="0.31496062992125984" footer="0.31496062992125984"/>
  <pageSetup scale="83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>
    <pageSetUpPr fitToPage="1"/>
  </sheetPr>
  <dimension ref="A1:P30"/>
  <sheetViews>
    <sheetView view="pageBreakPreview" zoomScaleNormal="100" zoomScaleSheetLayoutView="100" zoomScalePageLayoutView="70" workbookViewId="0">
      <selection activeCell="A4" sqref="A4:XFD4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33" t="s">
        <v>29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27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pageSetUpPr fitToPage="1"/>
  </sheetPr>
  <dimension ref="A1:P30"/>
  <sheetViews>
    <sheetView view="pageBreakPreview" zoomScaleNormal="100" zoomScaleSheetLayoutView="100" zoomScalePageLayoutView="70" workbookViewId="0">
      <selection activeCell="B2" sqref="B2:O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33" t="s">
        <v>30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1</v>
      </c>
      <c r="C5" s="36"/>
      <c r="D5" s="36"/>
      <c r="E5" s="36"/>
      <c r="F5" s="37">
        <f>'1'!F5</f>
        <v>0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>
        <v>3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5">
    <pageSetUpPr fitToPage="1"/>
  </sheetPr>
  <dimension ref="A1:P30"/>
  <sheetViews>
    <sheetView topLeftCell="A4" zoomScaleNormal="100" zoomScaleSheetLayoutView="100" zoomScalePageLayoutView="70" workbookViewId="0">
      <selection activeCell="C7" sqref="C7:D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33" t="s">
        <v>31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35" t="s">
        <v>0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16"/>
    </row>
    <row r="5" spans="1:16" x14ac:dyDescent="0.2">
      <c r="A5" s="16"/>
      <c r="B5" s="36" t="s">
        <v>32</v>
      </c>
      <c r="C5" s="36"/>
      <c r="D5" s="36"/>
      <c r="E5" s="36"/>
      <c r="F5" s="37" t="s">
        <v>33</v>
      </c>
      <c r="G5" s="37"/>
      <c r="H5" s="37"/>
      <c r="I5" s="37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28" t="s">
        <v>26</v>
      </c>
      <c r="D7" s="28"/>
      <c r="E7" s="11" t="s">
        <v>4</v>
      </c>
      <c r="F7" s="5">
        <f>'1'!F7</f>
        <v>3</v>
      </c>
      <c r="H7" s="4" t="s">
        <v>5</v>
      </c>
      <c r="I7" s="5">
        <f>'1'!I7</f>
        <v>3</v>
      </c>
      <c r="J7" s="38" t="s">
        <v>6</v>
      </c>
      <c r="K7" s="38"/>
      <c r="L7" s="38"/>
      <c r="M7" s="28" t="str">
        <f>'1'!M7</f>
        <v>AGO-DIC 2025</v>
      </c>
      <c r="N7" s="28"/>
      <c r="O7" s="28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28" t="str">
        <f>'1'!C9</f>
        <v>ING. MIGUEL REYES FISCAL</v>
      </c>
      <c r="D9" s="28"/>
      <c r="E9" s="28"/>
      <c r="F9" s="28"/>
      <c r="G9" s="28"/>
      <c r="H9" s="28"/>
      <c r="I9" s="28"/>
      <c r="J9" s="28"/>
      <c r="K9" s="28"/>
      <c r="L9" s="28"/>
      <c r="M9" s="28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29" t="s">
        <v>8</v>
      </c>
      <c r="C11" s="31" t="s">
        <v>9</v>
      </c>
      <c r="D11" s="31" t="s">
        <v>10</v>
      </c>
      <c r="E11" s="26" t="s">
        <v>11</v>
      </c>
      <c r="F11" s="26" t="s">
        <v>12</v>
      </c>
      <c r="G11" s="26" t="s">
        <v>13</v>
      </c>
      <c r="H11" s="26"/>
      <c r="I11" s="26" t="s">
        <v>14</v>
      </c>
      <c r="J11" s="26" t="s">
        <v>15</v>
      </c>
      <c r="K11" s="26" t="s">
        <v>16</v>
      </c>
      <c r="L11" s="26" t="s">
        <v>17</v>
      </c>
      <c r="M11" s="26" t="s">
        <v>18</v>
      </c>
      <c r="N11" s="26" t="s">
        <v>19</v>
      </c>
      <c r="O11" s="23" t="s">
        <v>20</v>
      </c>
      <c r="P11" s="16"/>
    </row>
    <row r="12" spans="1:16" x14ac:dyDescent="0.2">
      <c r="A12" s="16"/>
      <c r="B12" s="30"/>
      <c r="C12" s="32"/>
      <c r="D12" s="32"/>
      <c r="E12" s="27"/>
      <c r="F12" s="27"/>
      <c r="G12" s="18" t="s">
        <v>21</v>
      </c>
      <c r="H12" s="18" t="s">
        <v>22</v>
      </c>
      <c r="I12" s="27"/>
      <c r="J12" s="27"/>
      <c r="K12" s="27"/>
      <c r="L12" s="27"/>
      <c r="M12" s="27"/>
      <c r="N12" s="27"/>
      <c r="O12" s="24"/>
      <c r="P12" s="16"/>
    </row>
    <row r="13" spans="1:16" s="10" customFormat="1" ht="25.5" x14ac:dyDescent="0.2">
      <c r="A13" s="17"/>
      <c r="B13" s="13" t="str">
        <f>'1'!B13</f>
        <v>CALCULO DIFERENCIAL</v>
      </c>
      <c r="C13" s="8" t="str">
        <f>'1'!C13</f>
        <v>I</v>
      </c>
      <c r="D13" s="8" t="str">
        <f>'1'!D13</f>
        <v>101-B</v>
      </c>
      <c r="E13" s="8" t="str">
        <f>'1'!E13</f>
        <v>IIND</v>
      </c>
      <c r="F13" s="8">
        <f>'1'!F13</f>
        <v>23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23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ht="25.5" x14ac:dyDescent="0.2">
      <c r="A14" s="17"/>
      <c r="B14" s="13" t="str">
        <f>'1'!B14</f>
        <v>ALGEBRA LINEAL</v>
      </c>
      <c r="C14" s="8" t="str">
        <f>'1'!C14</f>
        <v>I</v>
      </c>
      <c r="D14" s="8" t="str">
        <f>'1'!D14</f>
        <v>301-B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ht="25.5" x14ac:dyDescent="0.2">
      <c r="A15" s="17"/>
      <c r="B15" s="13" t="str">
        <f>'1'!B15</f>
        <v>ALGEBRA LINEAL</v>
      </c>
      <c r="C15" s="8" t="str">
        <f>'1'!C15</f>
        <v>I</v>
      </c>
      <c r="D15" s="8" t="str">
        <f>'1'!D15</f>
        <v>307-B</v>
      </c>
      <c r="E15" s="8" t="str">
        <f>'1'!E15</f>
        <v>IGEM</v>
      </c>
      <c r="F15" s="8">
        <f>'1'!F15</f>
        <v>35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35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>
        <f>'1'!B16</f>
        <v>0</v>
      </c>
      <c r="C16" s="8">
        <f>'1'!C16</f>
        <v>0</v>
      </c>
      <c r="D16" s="8">
        <f>'1'!D16</f>
        <v>0</v>
      </c>
      <c r="E16" s="8">
        <f>'1'!E16</f>
        <v>0</v>
      </c>
      <c r="F16" s="8">
        <f>'1'!F16</f>
        <v>0</v>
      </c>
      <c r="G16" s="8"/>
      <c r="H16" s="8">
        <v>0</v>
      </c>
      <c r="I16" s="9" t="e">
        <f t="shared" si="3"/>
        <v>#DIV/0!</v>
      </c>
      <c r="J16" s="8">
        <f t="shared" si="4"/>
        <v>0</v>
      </c>
      <c r="K16" s="9" t="e">
        <f t="shared" si="1"/>
        <v>#DIV/0!</v>
      </c>
      <c r="L16" s="8"/>
      <c r="M16" s="9" t="e">
        <f t="shared" si="2"/>
        <v>#DIV/0!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92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92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25" t="s">
        <v>25</v>
      </c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  <c r="N29" s="25"/>
      <c r="O29" s="25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B2:O2"/>
    <mergeCell ref="B4:O4"/>
    <mergeCell ref="B5:E5"/>
    <mergeCell ref="F5:I5"/>
    <mergeCell ref="C7:D7"/>
    <mergeCell ref="J7:L7"/>
    <mergeCell ref="M7:O7"/>
    <mergeCell ref="C9:M9"/>
    <mergeCell ref="B11:B12"/>
    <mergeCell ref="C11:C12"/>
    <mergeCell ref="D11:D12"/>
    <mergeCell ref="E11:E12"/>
    <mergeCell ref="F11:F12"/>
    <mergeCell ref="G11:H11"/>
    <mergeCell ref="O11:O12"/>
    <mergeCell ref="B29:O29"/>
    <mergeCell ref="I11:I12"/>
    <mergeCell ref="J11:J12"/>
    <mergeCell ref="K11:K12"/>
    <mergeCell ref="L11:L12"/>
    <mergeCell ref="M11:M12"/>
    <mergeCell ref="N11:N12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DELL</cp:lastModifiedBy>
  <cp:revision/>
  <cp:lastPrinted>2025-07-02T21:33:58Z</cp:lastPrinted>
  <dcterms:created xsi:type="dcterms:W3CDTF">2021-11-22T14:45:25Z</dcterms:created>
  <dcterms:modified xsi:type="dcterms:W3CDTF">2025-09-30T19:54:01Z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