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-120" yWindow="-30" windowWidth="20670" windowHeight="11070"/>
  </bookViews>
  <sheets>
    <sheet name="CAL. INT. 101C" sheetId="3" r:id="rId1"/>
    <sheet name="CALC VECT. 304A" sheetId="4" r:id="rId2"/>
    <sheet name="CALC VECT. 304B" sheetId="5" r:id="rId3"/>
    <sheet name="Hoja2" sheetId="7" r:id="rId4"/>
    <sheet name="Hoja1" sheetId="6" r:id="rId5"/>
  </sheets>
  <externalReferences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L40" i="4"/>
  <c r="M40" i="4"/>
  <c r="N40" i="4"/>
  <c r="L39" i="4"/>
  <c r="M39" i="4"/>
  <c r="N39" i="4"/>
  <c r="L38" i="4"/>
  <c r="M38" i="4"/>
  <c r="N38" i="4"/>
  <c r="K40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L40" i="3"/>
  <c r="L38" i="3"/>
  <c r="L41" i="3" s="1"/>
  <c r="K42" i="3"/>
  <c r="K41" i="3"/>
  <c r="K40" i="3"/>
  <c r="N40" i="3"/>
  <c r="K38" i="3"/>
  <c r="P33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P8" i="3"/>
  <c r="P9" i="3"/>
  <c r="P10" i="3"/>
  <c r="K38" i="4" l="1"/>
  <c r="K39" i="4"/>
  <c r="K37" i="4" s="1"/>
  <c r="P9" i="5"/>
  <c r="P10" i="5"/>
  <c r="P11" i="5"/>
  <c r="P12" i="5"/>
  <c r="P13" i="5"/>
  <c r="P14" i="5"/>
  <c r="P15" i="5"/>
  <c r="P16" i="5"/>
  <c r="P17" i="5"/>
  <c r="P18" i="5"/>
  <c r="P8" i="5"/>
  <c r="K30" i="5"/>
  <c r="K29" i="5"/>
  <c r="P21" i="4" l="1"/>
  <c r="P22" i="4"/>
  <c r="P23" i="4"/>
  <c r="P24" i="4"/>
  <c r="P25" i="4"/>
  <c r="P26" i="4"/>
  <c r="P2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L39" i="3" l="1"/>
  <c r="M38" i="3"/>
  <c r="M39" i="3"/>
  <c r="M40" i="3"/>
  <c r="L28" i="5" l="1"/>
  <c r="K28" i="5"/>
  <c r="L37" i="3"/>
  <c r="K37" i="3"/>
  <c r="L27" i="5"/>
  <c r="K27" i="5" l="1"/>
  <c r="L29" i="5"/>
  <c r="L37" i="4"/>
  <c r="K32" i="5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O31" i="5"/>
  <c r="M31" i="5"/>
  <c r="O30" i="5"/>
  <c r="M30" i="5"/>
  <c r="O29" i="5"/>
  <c r="M29" i="5"/>
  <c r="N41" i="4"/>
  <c r="M41" i="4"/>
  <c r="N41" i="3"/>
  <c r="M41" i="3"/>
  <c r="M32" i="5" l="1"/>
  <c r="L32" i="5"/>
  <c r="L33" i="5"/>
  <c r="P31" i="5"/>
  <c r="K33" i="5"/>
  <c r="M33" i="5"/>
  <c r="N42" i="3"/>
  <c r="N42" i="4"/>
  <c r="K41" i="4"/>
  <c r="L42" i="3"/>
  <c r="O33" i="5"/>
  <c r="M42" i="3"/>
  <c r="O32" i="5"/>
  <c r="L42" i="4"/>
  <c r="L41" i="4"/>
  <c r="M42" i="4"/>
  <c r="P29" i="5"/>
  <c r="P30" i="5"/>
  <c r="K42" i="4"/>
  <c r="P38" i="4"/>
  <c r="P32" i="5" l="1"/>
  <c r="P33" i="5"/>
  <c r="P42" i="4"/>
  <c r="P41" i="4"/>
  <c r="P42" i="3"/>
  <c r="P41" i="3"/>
</calcChain>
</file>

<file path=xl/sharedStrings.xml><?xml version="1.0" encoding="utf-8"?>
<sst xmlns="http://schemas.openxmlformats.org/spreadsheetml/2006/main" count="85" uniqueCount="36">
  <si>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</si>
  <si>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</si>
  <si>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</si>
  <si>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</si>
  <si>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</si>
  <si>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</si>
  <si>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</si>
  <si>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</si>
  <si>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</si>
  <si>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</si>
  <si>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</si>
  <si>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</si>
  <si>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</si>
  <si>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</si>
  <si>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</si>
  <si>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</si>
  <si>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</si>
  <si>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</si>
  <si>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</si>
  <si>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</si>
  <si>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</si>
  <si>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FECHA:</t>
  </si>
  <si>
    <t>INSTITUTO TECNOLOGICO SUPERIOR DE SAN ANDRES TUXTLA</t>
  </si>
  <si>
    <t>CAL MEDIA DE CLASE</t>
  </si>
  <si>
    <t>CANTIDAD ARRIBA DE LA MEDIA</t>
  </si>
  <si>
    <t>MC. ROGELIO OLIVEROS MENDOZA</t>
  </si>
  <si>
    <t xml:space="preserve">MC. ROGELIO OLIVEROS MENDOZA </t>
  </si>
  <si>
    <t>U5</t>
  </si>
  <si>
    <t>CALCULO VECTORIAL</t>
  </si>
  <si>
    <t>AGOSTO-DICIEMBRE 2025</t>
  </si>
  <si>
    <t>304B</t>
  </si>
  <si>
    <t>304 A</t>
  </si>
  <si>
    <t>24 SEPT.25</t>
  </si>
  <si>
    <t>24 SEPT. 25</t>
  </si>
  <si>
    <t>CALCULO DIFERENCIAL</t>
  </si>
  <si>
    <t>101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</si>
</sst>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7" fillId="0" borderId="2" xfId="0" applyFont="1" applyBorder="1" applyAlignment="1">
      <alignment horizontal="center"/>
    </xf>
    <xf numFmtId="1" fontId="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" fontId="2" fillId="2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9" fillId="0" borderId="2" xfId="0" applyFont="1" applyBorder="1" applyAlignment="1">
      <alignment horizontal="center"/>
    </xf>
    <xf numFmtId="0" fontId="10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1" fontId="13" fillId="4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NumberFormat="1" applyBorder="1"/>
    <xf numFmtId="0" fontId="0" fillId="0" borderId="4" xfId="0" applyNumberFormat="1" applyBorder="1"/>
    <xf numFmtId="0" fontId="0" fillId="0" borderId="2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7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5" xfId="0" applyFont="1" applyFill="1" applyBorder="1" applyAlignment="1"/>
    <xf numFmtId="0" fontId="12" fillId="0" borderId="6" xfId="0" applyFont="1" applyFill="1" applyBorder="1" applyAlignment="1"/>
    <xf numFmtId="0" fontId="12" fillId="0" borderId="7" xfId="0" applyFont="1" applyFill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Oliveros/Downloads/Seguimiento%20del%20curso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251U0012</v>
          </cell>
          <cell r="C3" t="str">
            <v>BARRIOS AZAMAR GRECIA</v>
          </cell>
        </row>
        <row r="4">
          <cell r="A4">
            <v>2</v>
          </cell>
          <cell r="B4" t="str">
            <v>251U0019</v>
          </cell>
          <cell r="C4" t="str">
            <v>CHIGO PEREZ IRVING ALEXANDER</v>
          </cell>
        </row>
        <row r="5">
          <cell r="A5">
            <v>3</v>
          </cell>
          <cell r="B5" t="str">
            <v>251U0021</v>
          </cell>
          <cell r="C5" t="str">
            <v>CISNEROS GRACIA ILSE SUSET</v>
          </cell>
        </row>
        <row r="6">
          <cell r="A6">
            <v>4</v>
          </cell>
          <cell r="B6" t="str">
            <v>251U0484</v>
          </cell>
          <cell r="C6" t="str">
            <v>COSME DE LA CRUZ OLGA</v>
          </cell>
        </row>
        <row r="7">
          <cell r="A7">
            <v>5</v>
          </cell>
          <cell r="B7" t="str">
            <v>251U0024</v>
          </cell>
          <cell r="C7" t="str">
            <v>CRUZ RIVERA DIANA PAOLA</v>
          </cell>
        </row>
        <row r="8">
          <cell r="A8">
            <v>6</v>
          </cell>
          <cell r="B8" t="str">
            <v>251U0029</v>
          </cell>
          <cell r="C8" t="str">
            <v>ERRASQUIN DOMINGUEZ DAMARIS</v>
          </cell>
        </row>
        <row r="9">
          <cell r="A9">
            <v>7</v>
          </cell>
          <cell r="B9" t="str">
            <v>251U0031</v>
          </cell>
          <cell r="C9" t="str">
            <v>GALLEGOS MARTÍNEZ JUAN JOSÉ</v>
          </cell>
        </row>
        <row r="10">
          <cell r="A10">
            <v>8</v>
          </cell>
          <cell r="B10" t="str">
            <v>251U0033</v>
          </cell>
          <cell r="C10" t="str">
            <v>GARCIA ZARATE CHRISTIAN RONALDO</v>
          </cell>
        </row>
        <row r="11">
          <cell r="A11">
            <v>9</v>
          </cell>
          <cell r="B11" t="str">
            <v>251U0034</v>
          </cell>
          <cell r="C11" t="str">
            <v>GONZALEZ SANCHEZ VICENTE</v>
          </cell>
        </row>
        <row r="12">
          <cell r="A12">
            <v>10</v>
          </cell>
          <cell r="B12" t="str">
            <v>251U0037</v>
          </cell>
          <cell r="C12" t="str">
            <v>HERNANDEZ ROBLES MARICARMEN</v>
          </cell>
        </row>
        <row r="13">
          <cell r="A13">
            <v>11</v>
          </cell>
          <cell r="B13" t="str">
            <v>251U0038</v>
          </cell>
          <cell r="C13" t="str">
            <v>HERNÁNDEZ TRUJILLO ALEXANDER</v>
          </cell>
        </row>
        <row r="14">
          <cell r="A14">
            <v>12</v>
          </cell>
          <cell r="B14" t="str">
            <v>251U0618</v>
          </cell>
          <cell r="C14" t="str">
            <v>IXBA CASAS KEREN ABIGAIL</v>
          </cell>
        </row>
        <row r="15">
          <cell r="A15">
            <v>13</v>
          </cell>
          <cell r="B15" t="str">
            <v>251U0040</v>
          </cell>
          <cell r="C15" t="str">
            <v>LOPEZ CUATZOZON SAYDALI</v>
          </cell>
        </row>
        <row r="16">
          <cell r="A16">
            <v>14</v>
          </cell>
          <cell r="B16" t="str">
            <v>251U0042</v>
          </cell>
          <cell r="C16" t="str">
            <v>MALAGA IXTEPAN OCTAVIO SEBASTIAN</v>
          </cell>
        </row>
        <row r="17">
          <cell r="A17">
            <v>15</v>
          </cell>
          <cell r="B17" t="str">
            <v>251U0043</v>
          </cell>
          <cell r="C17" t="str">
            <v>MALAGA URIBE ALEJANDRO</v>
          </cell>
        </row>
        <row r="18">
          <cell r="A18">
            <v>16</v>
          </cell>
          <cell r="B18" t="str">
            <v>251U0044</v>
          </cell>
          <cell r="C18" t="str">
            <v>MARCIAL GARCIA ABRIL DE LOS ANGELES</v>
          </cell>
        </row>
        <row r="19">
          <cell r="A19">
            <v>17</v>
          </cell>
          <cell r="B19" t="str">
            <v>251U0050</v>
          </cell>
          <cell r="C19" t="str">
            <v>MIROS HERRERA ÁNGELES DE JESÚS</v>
          </cell>
        </row>
        <row r="20">
          <cell r="A20">
            <v>18</v>
          </cell>
          <cell r="B20" t="str">
            <v>251U0052</v>
          </cell>
          <cell r="C20" t="str">
            <v>ORGANISTA MACARIO JIMENA</v>
          </cell>
        </row>
        <row r="21">
          <cell r="A21">
            <v>19</v>
          </cell>
          <cell r="B21" t="str">
            <v>251U0053</v>
          </cell>
          <cell r="C21" t="str">
            <v>ORTIZ PEREYRA DIDIER DE JESUS</v>
          </cell>
        </row>
        <row r="22">
          <cell r="A22">
            <v>20</v>
          </cell>
          <cell r="B22" t="str">
            <v>251U0141</v>
          </cell>
          <cell r="C22" t="str">
            <v>PELAYO ITURBIDE UBALDO DAVID</v>
          </cell>
        </row>
        <row r="23">
          <cell r="A23">
            <v>21</v>
          </cell>
          <cell r="B23" t="str">
            <v>251U0063</v>
          </cell>
          <cell r="C23" t="str">
            <v>PUCHETA VAZQUEZ EMILY GUADALUPE</v>
          </cell>
        </row>
        <row r="24">
          <cell r="A24">
            <v>22</v>
          </cell>
          <cell r="B24" t="str">
            <v>251U0625</v>
          </cell>
          <cell r="C24" t="str">
            <v>QUINO OCHOA CARLOS AGUSTIN</v>
          </cell>
        </row>
        <row r="25">
          <cell r="A25">
            <v>23</v>
          </cell>
          <cell r="B25" t="str">
            <v>251U0622</v>
          </cell>
          <cell r="C25" t="str">
            <v>QUINTO POLITO MARIA YOLANDA</v>
          </cell>
        </row>
        <row r="26">
          <cell r="A26">
            <v>24</v>
          </cell>
          <cell r="B26" t="str">
            <v>251U0072</v>
          </cell>
          <cell r="C26" t="str">
            <v>SILVA CASTILLEJOS BRANDON</v>
          </cell>
        </row>
        <row r="27">
          <cell r="A27">
            <v>25</v>
          </cell>
          <cell r="B27" t="str">
            <v>251U0077</v>
          </cell>
          <cell r="C27" t="str">
            <v>TOTO XOLO ALBERTO</v>
          </cell>
        </row>
        <row r="28">
          <cell r="A28">
            <v>26</v>
          </cell>
          <cell r="B28" t="str">
            <v>251U0083</v>
          </cell>
          <cell r="C28" t="str">
            <v>XOLO TOLEDO DANIEL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241U0142</v>
          </cell>
          <cell r="C3" t="str">
            <v>AMBROS TORNADO DEYZI AIMETH</v>
          </cell>
        </row>
        <row r="4">
          <cell r="A4">
            <v>2</v>
          </cell>
          <cell r="B4" t="str">
            <v>241U0145</v>
          </cell>
          <cell r="C4" t="str">
            <v>CADENA TOTO FERNANDO JAVIER</v>
          </cell>
        </row>
        <row r="5">
          <cell r="A5">
            <v>3</v>
          </cell>
          <cell r="B5" t="str">
            <v>241U0146</v>
          </cell>
          <cell r="C5" t="str">
            <v>CAGAL LUCIANO CESAR IVAN</v>
          </cell>
        </row>
        <row r="6">
          <cell r="A6">
            <v>4</v>
          </cell>
          <cell r="B6" t="str">
            <v>241U0152</v>
          </cell>
          <cell r="C6" t="str">
            <v>CRUZ LAZARO YOSELIN</v>
          </cell>
        </row>
        <row r="7">
          <cell r="A7">
            <v>5</v>
          </cell>
          <cell r="B7" t="str">
            <v>241U0156</v>
          </cell>
          <cell r="C7" t="str">
            <v>HERNANDEZ RODRIGUEZ ROBERTO</v>
          </cell>
        </row>
        <row r="8">
          <cell r="A8">
            <v>6</v>
          </cell>
          <cell r="B8" t="str">
            <v>241U0159</v>
          </cell>
          <cell r="C8" t="str">
            <v>JACOBO TOTO NESTOR JULIAN</v>
          </cell>
        </row>
        <row r="9">
          <cell r="A9">
            <v>7</v>
          </cell>
          <cell r="B9" t="str">
            <v>241U0160</v>
          </cell>
          <cell r="C9" t="str">
            <v>LIRA DOMINGUEZ CAMILA</v>
          </cell>
        </row>
        <row r="10">
          <cell r="A10">
            <v>8</v>
          </cell>
          <cell r="B10" t="str">
            <v>231U0165</v>
          </cell>
          <cell r="C10" t="str">
            <v>MARTINEZ MARCIAL DIEGO ADOLFO</v>
          </cell>
        </row>
        <row r="11">
          <cell r="A11">
            <v>9</v>
          </cell>
          <cell r="B11" t="str">
            <v>241U0163</v>
          </cell>
          <cell r="C11" t="str">
            <v>MATIAS SEBA MARTHA CECILIA</v>
          </cell>
        </row>
        <row r="12">
          <cell r="A12">
            <v>10</v>
          </cell>
          <cell r="B12" t="str">
            <v>241U0165</v>
          </cell>
          <cell r="C12" t="str">
            <v>MIXTEGA HERNANDEZ ALAN VLADIMIR</v>
          </cell>
        </row>
        <row r="13">
          <cell r="A13">
            <v>11</v>
          </cell>
          <cell r="B13" t="str">
            <v>241U0652</v>
          </cell>
          <cell r="C13" t="str">
            <v>MIXTEGA HERNANDEZ JAVIER DE JESUS</v>
          </cell>
        </row>
        <row r="14">
          <cell r="A14">
            <v>12</v>
          </cell>
          <cell r="B14" t="str">
            <v>241U0166</v>
          </cell>
          <cell r="C14" t="str">
            <v>MOLINA PEREZ LUIS ALEJANDRO</v>
          </cell>
        </row>
        <row r="15">
          <cell r="A15">
            <v>13</v>
          </cell>
          <cell r="B15" t="str">
            <v>241U0634</v>
          </cell>
          <cell r="C15" t="str">
            <v>OCHOA MALAGA DAVID FRANCISCO</v>
          </cell>
        </row>
        <row r="16">
          <cell r="A16">
            <v>14</v>
          </cell>
          <cell r="B16" t="str">
            <v>241U0167</v>
          </cell>
          <cell r="C16" t="str">
            <v>OCTAVO GUATZOZON ROSELI</v>
          </cell>
        </row>
        <row r="17">
          <cell r="A17">
            <v>15</v>
          </cell>
          <cell r="B17" t="str">
            <v>241U0168</v>
          </cell>
          <cell r="C17" t="str">
            <v>ORGANISTA VILLASECA INGRID KARINA</v>
          </cell>
        </row>
        <row r="18">
          <cell r="A18">
            <v>16</v>
          </cell>
          <cell r="B18" t="str">
            <v>241U0613</v>
          </cell>
          <cell r="C18" t="str">
            <v>PEREZ QUINO JANYN IVETH</v>
          </cell>
        </row>
        <row r="19">
          <cell r="A19">
            <v>17</v>
          </cell>
          <cell r="B19" t="str">
            <v>231U0632</v>
          </cell>
          <cell r="C19" t="str">
            <v>PUCHETA FLORES GIOVANNA MONSERRAT</v>
          </cell>
        </row>
        <row r="20">
          <cell r="A20">
            <v>18</v>
          </cell>
          <cell r="B20" t="str">
            <v>241U0173</v>
          </cell>
          <cell r="C20" t="str">
            <v>RUIZ SAENZ ALEXANDER RAFAEL</v>
          </cell>
        </row>
        <row r="21">
          <cell r="A21">
            <v>19</v>
          </cell>
          <cell r="B21" t="str">
            <v>241U0174</v>
          </cell>
          <cell r="C21" t="str">
            <v>SUAREZ NAVA ALICIA</v>
          </cell>
        </row>
        <row r="22">
          <cell r="A22">
            <v>20</v>
          </cell>
          <cell r="B22" t="str">
            <v>241U0175</v>
          </cell>
          <cell r="C22" t="str">
            <v>TEMIX ANDRADE ANDRES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>
            <v>1</v>
          </cell>
          <cell r="B3" t="str">
            <v>241U0143</v>
          </cell>
          <cell r="C3" t="str">
            <v>BAXIN CAGAL ITZIHUARY CAROLINA</v>
          </cell>
        </row>
        <row r="4">
          <cell r="A4">
            <v>2</v>
          </cell>
          <cell r="B4" t="str">
            <v>241U0147</v>
          </cell>
          <cell r="C4" t="str">
            <v>CASTILLO GONZÁLEZ ABRIL GUADALUPE</v>
          </cell>
        </row>
        <row r="5">
          <cell r="A5">
            <v>3</v>
          </cell>
          <cell r="B5" t="str">
            <v>241U0149</v>
          </cell>
          <cell r="C5" t="str">
            <v>COBAXIN IXTEPAN GABRIEL DE JESUS</v>
          </cell>
        </row>
        <row r="6">
          <cell r="A6">
            <v>4</v>
          </cell>
          <cell r="B6" t="str">
            <v>241U0151</v>
          </cell>
          <cell r="C6" t="str">
            <v>CORTES ZARATE JHOSUA ALEXANDER</v>
          </cell>
        </row>
        <row r="7">
          <cell r="A7">
            <v>5</v>
          </cell>
          <cell r="B7" t="str">
            <v>241U0153</v>
          </cell>
          <cell r="C7" t="str">
            <v>DE LA CRUZ LOPEZ ALMA GISELLE</v>
          </cell>
        </row>
        <row r="8">
          <cell r="A8">
            <v>6</v>
          </cell>
          <cell r="B8" t="str">
            <v>241U0155</v>
          </cell>
          <cell r="C8" t="str">
            <v>FLORES DELGADO ARTURO</v>
          </cell>
        </row>
        <row r="9">
          <cell r="A9">
            <v>7</v>
          </cell>
          <cell r="B9" t="str">
            <v>241U0158</v>
          </cell>
          <cell r="C9" t="str">
            <v>HERNANDEZ PEREZ DANIEL TONATIUH</v>
          </cell>
        </row>
        <row r="10">
          <cell r="A10">
            <v>8</v>
          </cell>
          <cell r="B10" t="str">
            <v>241U0461</v>
          </cell>
          <cell r="C10" t="str">
            <v>MANTILLA PUCHETA LEONARDO</v>
          </cell>
        </row>
        <row r="11">
          <cell r="A11">
            <v>9</v>
          </cell>
          <cell r="B11" t="str">
            <v>241U0566</v>
          </cell>
          <cell r="C11" t="str">
            <v>MARINI ALVAREZ CYNTHIA AIDEE</v>
          </cell>
        </row>
        <row r="12">
          <cell r="A12">
            <v>10</v>
          </cell>
          <cell r="B12" t="str">
            <v>241U0162</v>
          </cell>
          <cell r="C12" t="str">
            <v>MARTINEZ CAGAL CESAR EDUARDO</v>
          </cell>
        </row>
        <row r="13">
          <cell r="A13">
            <v>11</v>
          </cell>
          <cell r="B13" t="str">
            <v>241U0170</v>
          </cell>
          <cell r="C13" t="str">
            <v>POLITO VILLEGAS EMMANUEL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tabSelected="1" topLeftCell="A27" zoomScale="110" zoomScaleNormal="110" workbookViewId="0">
      <selection activeCell="S7" sqref="S7"/>
    </sheetView>
  </sheetViews>
  <sheetFormatPr baseColWidth="10" defaultRowHeight="15" x14ac:dyDescent="0.25"/>
  <cols>
    <col min="3" max="3" width="5" customWidth="1"/>
    <col min="4" max="4" width="10.85546875" customWidth="1"/>
    <col min="5" max="7" width="7.7109375" customWidth="1"/>
    <col min="8" max="8" width="4.28515625" customWidth="1"/>
    <col min="9" max="9" width="7.7109375" customWidth="1"/>
    <col min="10" max="10" width="9.42578125" customWidth="1"/>
    <col min="11" max="11" width="11.28515625" customWidth="1"/>
    <col min="12" max="12" width="7.28515625" customWidth="1"/>
    <col min="13" max="15" width="7.5703125" customWidth="1"/>
    <col min="16" max="16" width="10.28515625" customWidth="1"/>
    <col min="17" max="18" width="5.7109375" customWidth="1"/>
  </cols>
  <sheetData>
    <row r="1" spans="3:17" ht="15.75" x14ac:dyDescent="0.25">
      <c r="C1" s="57" t="s">
        <v>22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35"/>
      <c r="P1" s="2"/>
      <c r="Q1" s="2"/>
    </row>
    <row r="2" spans="3:17" x14ac:dyDescent="0.25">
      <c r="D2" s="58" t="s">
        <v>8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36"/>
      <c r="P2" s="1"/>
      <c r="Q2" s="1"/>
    </row>
    <row r="3" spans="3:17" x14ac:dyDescent="0.25">
      <c r="D3" t="s">
        <v>0</v>
      </c>
      <c r="E3" s="59" t="s">
        <v>34</v>
      </c>
      <c r="F3" s="59"/>
      <c r="G3" s="59"/>
      <c r="H3" s="59"/>
      <c r="J3" t="s">
        <v>1</v>
      </c>
      <c r="K3" s="60" t="s">
        <v>35</v>
      </c>
      <c r="L3" s="60"/>
      <c r="N3" t="s">
        <v>21</v>
      </c>
      <c r="P3" s="21" t="s">
        <v>33</v>
      </c>
    </row>
    <row r="4" spans="3:17" ht="6.75" customHeight="1" x14ac:dyDescent="0.25">
      <c r="E4" s="5"/>
      <c r="F4" s="5"/>
      <c r="G4" s="5"/>
      <c r="H4" s="5"/>
    </row>
    <row r="5" spans="3:17" x14ac:dyDescent="0.25">
      <c r="D5" t="s">
        <v>3</v>
      </c>
      <c r="E5" s="60" t="s">
        <v>29</v>
      </c>
      <c r="F5" s="60"/>
      <c r="G5" s="60"/>
      <c r="H5" s="60"/>
      <c r="J5" s="61" t="s">
        <v>19</v>
      </c>
      <c r="K5" s="61"/>
      <c r="L5" s="15" t="s">
        <v>25</v>
      </c>
      <c r="M5" s="15"/>
      <c r="N5" s="15"/>
      <c r="O5" s="40"/>
      <c r="P5" s="15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2" t="s">
        <v>5</v>
      </c>
      <c r="F7" s="62"/>
      <c r="G7" s="62"/>
      <c r="H7" s="62"/>
      <c r="I7" s="62"/>
      <c r="J7" s="62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16">
        <f>[1]sheet1!A3</f>
        <v>1</v>
      </c>
      <c r="D8" s="49" t="str">
        <f>[1]sheet1!B3</f>
        <v>251U0012</v>
      </c>
      <c r="E8" s="54" t="str">
        <f>[1]sheet1!C3</f>
        <v>BARRIOS AZAMAR GRECIA</v>
      </c>
      <c r="F8" s="55"/>
      <c r="G8" s="55"/>
      <c r="H8" s="55"/>
      <c r="I8" s="55"/>
      <c r="J8" s="56"/>
      <c r="K8" s="51">
        <v>0</v>
      </c>
      <c r="L8" s="16"/>
      <c r="M8" s="16"/>
      <c r="N8" s="16"/>
      <c r="O8" s="16"/>
      <c r="P8" s="20">
        <f>SUM(K8:N8)/4</f>
        <v>0</v>
      </c>
    </row>
    <row r="9" spans="3:17" ht="15.75" x14ac:dyDescent="0.25">
      <c r="C9" s="16">
        <f>[1]sheet1!A4</f>
        <v>2</v>
      </c>
      <c r="D9" s="49" t="str">
        <f>[1]sheet1!B4</f>
        <v>251U0019</v>
      </c>
      <c r="E9" s="54" t="str">
        <f>[1]sheet1!C4</f>
        <v>CHIGO PEREZ IRVING ALEXANDER</v>
      </c>
      <c r="F9" s="55"/>
      <c r="G9" s="55"/>
      <c r="H9" s="55"/>
      <c r="I9" s="55"/>
      <c r="J9" s="56"/>
      <c r="K9" s="51">
        <v>70</v>
      </c>
      <c r="L9" s="16"/>
      <c r="M9" s="16"/>
      <c r="N9" s="16"/>
      <c r="O9" s="16"/>
      <c r="P9" s="20">
        <f t="shared" ref="P9:P33" si="0">SUM(K9:N9)/4</f>
        <v>17.5</v>
      </c>
    </row>
    <row r="10" spans="3:17" ht="15.75" x14ac:dyDescent="0.25">
      <c r="C10" s="16">
        <f>[1]sheet1!A5</f>
        <v>3</v>
      </c>
      <c r="D10" s="49" t="str">
        <f>[1]sheet1!B5</f>
        <v>251U0021</v>
      </c>
      <c r="E10" s="54" t="str">
        <f>[1]sheet1!C5</f>
        <v>CISNEROS GRACIA ILSE SUSET</v>
      </c>
      <c r="F10" s="55"/>
      <c r="G10" s="55"/>
      <c r="H10" s="55"/>
      <c r="I10" s="55"/>
      <c r="J10" s="56"/>
      <c r="K10" s="51">
        <v>0</v>
      </c>
      <c r="L10" s="16"/>
      <c r="M10" s="16"/>
      <c r="N10" s="16"/>
      <c r="O10" s="16"/>
      <c r="P10" s="20">
        <f t="shared" si="0"/>
        <v>0</v>
      </c>
    </row>
    <row r="11" spans="3:17" ht="15.75" x14ac:dyDescent="0.25">
      <c r="C11" s="16">
        <f>[1]sheet1!A6</f>
        <v>4</v>
      </c>
      <c r="D11" s="49" t="str">
        <f>[1]sheet1!B6</f>
        <v>251U0484</v>
      </c>
      <c r="E11" s="54" t="str">
        <f>[1]sheet1!C6</f>
        <v>COSME DE LA CRUZ OLGA</v>
      </c>
      <c r="F11" s="55"/>
      <c r="G11" s="55"/>
      <c r="H11" s="55"/>
      <c r="I11" s="55"/>
      <c r="J11" s="56"/>
      <c r="K11" s="52">
        <v>0</v>
      </c>
      <c r="L11" s="16"/>
      <c r="M11" s="16"/>
      <c r="N11" s="16"/>
      <c r="O11" s="16"/>
      <c r="P11" s="20">
        <f t="shared" si="0"/>
        <v>0</v>
      </c>
    </row>
    <row r="12" spans="3:17" ht="15.75" x14ac:dyDescent="0.25">
      <c r="C12" s="16">
        <f>[1]sheet1!A7</f>
        <v>5</v>
      </c>
      <c r="D12" s="49" t="str">
        <f>[1]sheet1!B7</f>
        <v>251U0024</v>
      </c>
      <c r="E12" s="54" t="str">
        <f>[1]sheet1!C7</f>
        <v>CRUZ RIVERA DIANA PAOLA</v>
      </c>
      <c r="F12" s="55"/>
      <c r="G12" s="55"/>
      <c r="H12" s="55"/>
      <c r="I12" s="55"/>
      <c r="J12" s="56"/>
      <c r="K12" s="51">
        <v>0</v>
      </c>
      <c r="L12" s="16"/>
      <c r="M12" s="16"/>
      <c r="N12" s="16"/>
      <c r="O12" s="16"/>
      <c r="P12" s="20">
        <f t="shared" si="0"/>
        <v>0</v>
      </c>
    </row>
    <row r="13" spans="3:17" ht="15.75" x14ac:dyDescent="0.25">
      <c r="C13" s="16">
        <f>[1]sheet1!A8</f>
        <v>6</v>
      </c>
      <c r="D13" s="49" t="str">
        <f>[1]sheet1!B8</f>
        <v>251U0029</v>
      </c>
      <c r="E13" s="54" t="str">
        <f>[1]sheet1!C8</f>
        <v>ERRASQUIN DOMINGUEZ DAMARIS</v>
      </c>
      <c r="F13" s="55"/>
      <c r="G13" s="55"/>
      <c r="H13" s="55"/>
      <c r="I13" s="55"/>
      <c r="J13" s="56"/>
      <c r="K13" s="51">
        <v>0</v>
      </c>
      <c r="L13" s="16"/>
      <c r="M13" s="16"/>
      <c r="N13" s="16"/>
      <c r="O13" s="16"/>
      <c r="P13" s="20">
        <f t="shared" si="0"/>
        <v>0</v>
      </c>
    </row>
    <row r="14" spans="3:17" ht="15.75" x14ac:dyDescent="0.25">
      <c r="C14" s="16">
        <f>[1]sheet1!A9</f>
        <v>7</v>
      </c>
      <c r="D14" s="49" t="str">
        <f>[1]sheet1!B9</f>
        <v>251U0031</v>
      </c>
      <c r="E14" s="54" t="str">
        <f>[1]sheet1!C9</f>
        <v>GALLEGOS MARTÍNEZ JUAN JOSÉ</v>
      </c>
      <c r="F14" s="55"/>
      <c r="G14" s="55"/>
      <c r="H14" s="55"/>
      <c r="I14" s="55"/>
      <c r="J14" s="56"/>
      <c r="K14" s="51">
        <v>0</v>
      </c>
      <c r="L14" s="16"/>
      <c r="M14" s="16"/>
      <c r="N14" s="16"/>
      <c r="O14" s="16"/>
      <c r="P14" s="20">
        <f t="shared" si="0"/>
        <v>0</v>
      </c>
    </row>
    <row r="15" spans="3:17" ht="15.75" x14ac:dyDescent="0.25">
      <c r="C15" s="16">
        <f>[1]sheet1!A10</f>
        <v>8</v>
      </c>
      <c r="D15" s="49" t="str">
        <f>[1]sheet1!B10</f>
        <v>251U0033</v>
      </c>
      <c r="E15" s="54" t="str">
        <f>[1]sheet1!C10</f>
        <v>GARCIA ZARATE CHRISTIAN RONALDO</v>
      </c>
      <c r="F15" s="55"/>
      <c r="G15" s="55"/>
      <c r="H15" s="55"/>
      <c r="I15" s="55"/>
      <c r="J15" s="56"/>
      <c r="K15" s="51">
        <v>0</v>
      </c>
      <c r="L15" s="16"/>
      <c r="M15" s="16"/>
      <c r="N15" s="16"/>
      <c r="O15" s="16"/>
      <c r="P15" s="20">
        <f t="shared" si="0"/>
        <v>0</v>
      </c>
    </row>
    <row r="16" spans="3:17" ht="15.75" x14ac:dyDescent="0.25">
      <c r="C16" s="16">
        <f>[1]sheet1!A11</f>
        <v>9</v>
      </c>
      <c r="D16" s="49" t="str">
        <f>[1]sheet1!B11</f>
        <v>251U0034</v>
      </c>
      <c r="E16" s="54" t="str">
        <f>[1]sheet1!C11</f>
        <v>GONZALEZ SANCHEZ VICENTE</v>
      </c>
      <c r="F16" s="55"/>
      <c r="G16" s="55"/>
      <c r="H16" s="55"/>
      <c r="I16" s="55"/>
      <c r="J16" s="56"/>
      <c r="K16" s="51">
        <v>0</v>
      </c>
      <c r="L16" s="16"/>
      <c r="M16" s="16"/>
      <c r="N16" s="16"/>
      <c r="O16" s="16"/>
      <c r="P16" s="20">
        <f t="shared" si="0"/>
        <v>0</v>
      </c>
    </row>
    <row r="17" spans="3:16" ht="15.75" x14ac:dyDescent="0.25">
      <c r="C17" s="16">
        <f>[1]sheet1!A12</f>
        <v>10</v>
      </c>
      <c r="D17" s="48" t="str">
        <f>[1]sheet1!B12</f>
        <v>251U0037</v>
      </c>
      <c r="E17" s="54" t="str">
        <f>[1]sheet1!C12</f>
        <v>HERNANDEZ ROBLES MARICARMEN</v>
      </c>
      <c r="F17" s="55"/>
      <c r="G17" s="55"/>
      <c r="H17" s="55"/>
      <c r="I17" s="55"/>
      <c r="J17" s="56"/>
      <c r="K17" s="51">
        <v>80</v>
      </c>
      <c r="L17" s="16"/>
      <c r="M17" s="16"/>
      <c r="N17" s="16"/>
      <c r="O17" s="16"/>
      <c r="P17" s="20">
        <f t="shared" si="0"/>
        <v>20</v>
      </c>
    </row>
    <row r="18" spans="3:16" ht="15.75" x14ac:dyDescent="0.25">
      <c r="C18" s="16">
        <f>[1]sheet1!A13</f>
        <v>11</v>
      </c>
      <c r="D18" s="48" t="str">
        <f>[1]sheet1!B13</f>
        <v>251U0038</v>
      </c>
      <c r="E18" s="54" t="str">
        <f>[1]sheet1!C13</f>
        <v>HERNÁNDEZ TRUJILLO ALEXANDER</v>
      </c>
      <c r="F18" s="55"/>
      <c r="G18" s="55"/>
      <c r="H18" s="55"/>
      <c r="I18" s="55"/>
      <c r="J18" s="56"/>
      <c r="K18" s="51">
        <v>70</v>
      </c>
      <c r="L18" s="16"/>
      <c r="M18" s="16"/>
      <c r="N18" s="16"/>
      <c r="O18" s="16"/>
      <c r="P18" s="20">
        <f t="shared" si="0"/>
        <v>17.5</v>
      </c>
    </row>
    <row r="19" spans="3:16" ht="15.75" x14ac:dyDescent="0.25">
      <c r="C19" s="16">
        <f>[1]sheet1!A14</f>
        <v>12</v>
      </c>
      <c r="D19" s="48" t="str">
        <f>[1]sheet1!B14</f>
        <v>251U0618</v>
      </c>
      <c r="E19" s="54" t="str">
        <f>[1]sheet1!C14</f>
        <v>IXBA CASAS KEREN ABIGAIL</v>
      </c>
      <c r="F19" s="55"/>
      <c r="G19" s="55"/>
      <c r="H19" s="55"/>
      <c r="I19" s="55"/>
      <c r="J19" s="56"/>
      <c r="K19" s="51">
        <v>0</v>
      </c>
      <c r="L19" s="16"/>
      <c r="M19" s="16"/>
      <c r="N19" s="16"/>
      <c r="O19" s="16"/>
      <c r="P19" s="20">
        <f t="shared" si="0"/>
        <v>0</v>
      </c>
    </row>
    <row r="20" spans="3:16" ht="15.75" x14ac:dyDescent="0.25">
      <c r="C20" s="16">
        <f>[1]sheet1!A15</f>
        <v>13</v>
      </c>
      <c r="D20" s="48" t="str">
        <f>[1]sheet1!B15</f>
        <v>251U0040</v>
      </c>
      <c r="E20" s="54" t="str">
        <f>[1]sheet1!C15</f>
        <v>LOPEZ CUATZOZON SAYDALI</v>
      </c>
      <c r="F20" s="55"/>
      <c r="G20" s="55"/>
      <c r="H20" s="55"/>
      <c r="I20" s="55"/>
      <c r="J20" s="56"/>
      <c r="K20" s="51">
        <v>0</v>
      </c>
      <c r="L20" s="16"/>
      <c r="M20" s="16"/>
      <c r="N20" s="16"/>
      <c r="O20" s="16"/>
      <c r="P20" s="20">
        <f t="shared" si="0"/>
        <v>0</v>
      </c>
    </row>
    <row r="21" spans="3:16" ht="15.75" x14ac:dyDescent="0.25">
      <c r="C21" s="16">
        <f>[1]sheet1!A16</f>
        <v>14</v>
      </c>
      <c r="D21" s="48" t="str">
        <f>[1]sheet1!B16</f>
        <v>251U0042</v>
      </c>
      <c r="E21" s="54" t="str">
        <f>[1]sheet1!C16</f>
        <v>MALAGA IXTEPAN OCTAVIO SEBASTIAN</v>
      </c>
      <c r="F21" s="55"/>
      <c r="G21" s="55"/>
      <c r="H21" s="55"/>
      <c r="I21" s="55"/>
      <c r="J21" s="56"/>
      <c r="K21" s="51">
        <v>0</v>
      </c>
      <c r="L21" s="16"/>
      <c r="M21" s="16"/>
      <c r="N21" s="16"/>
      <c r="O21" s="16"/>
      <c r="P21" s="20">
        <f t="shared" si="0"/>
        <v>0</v>
      </c>
    </row>
    <row r="22" spans="3:16" ht="15.75" x14ac:dyDescent="0.25">
      <c r="C22" s="16">
        <f>[1]sheet1!A17</f>
        <v>15</v>
      </c>
      <c r="D22" s="48" t="str">
        <f>[1]sheet1!B17</f>
        <v>251U0043</v>
      </c>
      <c r="E22" s="54" t="str">
        <f>[1]sheet1!C17</f>
        <v>MALAGA URIBE ALEJANDRO</v>
      </c>
      <c r="F22" s="55"/>
      <c r="G22" s="55"/>
      <c r="H22" s="55"/>
      <c r="I22" s="55"/>
      <c r="J22" s="56"/>
      <c r="K22" s="51">
        <v>72</v>
      </c>
      <c r="L22" s="16"/>
      <c r="M22" s="16"/>
      <c r="N22" s="16"/>
      <c r="O22" s="16"/>
      <c r="P22" s="20">
        <f t="shared" si="0"/>
        <v>18</v>
      </c>
    </row>
    <row r="23" spans="3:16" ht="15.75" x14ac:dyDescent="0.25">
      <c r="C23" s="16">
        <f>[1]sheet1!A18</f>
        <v>16</v>
      </c>
      <c r="D23" s="48" t="str">
        <f>[1]sheet1!B18</f>
        <v>251U0044</v>
      </c>
      <c r="E23" s="54" t="str">
        <f>[1]sheet1!C18</f>
        <v>MARCIAL GARCIA ABRIL DE LOS ANGELES</v>
      </c>
      <c r="F23" s="55"/>
      <c r="G23" s="55"/>
      <c r="H23" s="55"/>
      <c r="I23" s="55"/>
      <c r="J23" s="56"/>
      <c r="K23" s="51">
        <v>0</v>
      </c>
      <c r="L23" s="16"/>
      <c r="M23" s="16"/>
      <c r="N23" s="16"/>
      <c r="O23" s="16"/>
      <c r="P23" s="20">
        <f t="shared" si="0"/>
        <v>0</v>
      </c>
    </row>
    <row r="24" spans="3:16" ht="15.75" x14ac:dyDescent="0.25">
      <c r="C24" s="16">
        <f>[1]sheet1!A19</f>
        <v>17</v>
      </c>
      <c r="D24" s="48" t="str">
        <f>[1]sheet1!B19</f>
        <v>251U0050</v>
      </c>
      <c r="E24" s="54" t="str">
        <f>[1]sheet1!C19</f>
        <v>MIROS HERRERA ÁNGELES DE JESÚS</v>
      </c>
      <c r="F24" s="55"/>
      <c r="G24" s="55"/>
      <c r="H24" s="55"/>
      <c r="I24" s="55"/>
      <c r="J24" s="56"/>
      <c r="K24" s="53">
        <v>0</v>
      </c>
      <c r="L24" s="16"/>
      <c r="M24" s="16"/>
      <c r="N24" s="16"/>
      <c r="O24" s="16"/>
      <c r="P24" s="20">
        <f t="shared" si="0"/>
        <v>0</v>
      </c>
    </row>
    <row r="25" spans="3:16" ht="15.75" x14ac:dyDescent="0.25">
      <c r="C25" s="16">
        <f>[1]sheet1!A20</f>
        <v>18</v>
      </c>
      <c r="D25" s="16" t="str">
        <f>[1]sheet1!B20</f>
        <v>251U0052</v>
      </c>
      <c r="E25" s="54" t="str">
        <f>[1]sheet1!C20</f>
        <v>ORGANISTA MACARIO JIMENA</v>
      </c>
      <c r="F25" s="55"/>
      <c r="G25" s="55"/>
      <c r="H25" s="55"/>
      <c r="I25" s="55"/>
      <c r="J25" s="56"/>
      <c r="K25" s="16">
        <v>75</v>
      </c>
      <c r="L25" s="16"/>
      <c r="M25" s="16"/>
      <c r="N25" s="16"/>
      <c r="O25" s="16"/>
      <c r="P25" s="20">
        <f t="shared" si="0"/>
        <v>18.75</v>
      </c>
    </row>
    <row r="26" spans="3:16" ht="15.75" x14ac:dyDescent="0.25">
      <c r="C26" s="16">
        <f>[1]sheet1!A21</f>
        <v>19</v>
      </c>
      <c r="D26" s="16" t="str">
        <f>[1]sheet1!B21</f>
        <v>251U0053</v>
      </c>
      <c r="E26" s="54" t="str">
        <f>[1]sheet1!C21</f>
        <v>ORTIZ PEREYRA DIDIER DE JESUS</v>
      </c>
      <c r="F26" s="55"/>
      <c r="G26" s="55"/>
      <c r="H26" s="55"/>
      <c r="I26" s="55"/>
      <c r="J26" s="56"/>
      <c r="K26" s="16">
        <v>0</v>
      </c>
      <c r="L26" s="16"/>
      <c r="M26" s="16"/>
      <c r="N26" s="16"/>
      <c r="O26" s="16"/>
      <c r="P26" s="20">
        <f t="shared" si="0"/>
        <v>0</v>
      </c>
    </row>
    <row r="27" spans="3:16" ht="15.75" x14ac:dyDescent="0.25">
      <c r="C27" s="16">
        <f>[1]sheet1!A22</f>
        <v>20</v>
      </c>
      <c r="D27" s="16" t="str">
        <f>[1]sheet1!B22</f>
        <v>251U0141</v>
      </c>
      <c r="E27" s="54" t="str">
        <f>[1]sheet1!C22</f>
        <v>PELAYO ITURBIDE UBALDO DAVID</v>
      </c>
      <c r="F27" s="55"/>
      <c r="G27" s="55"/>
      <c r="H27" s="55"/>
      <c r="I27" s="55"/>
      <c r="J27" s="56"/>
      <c r="K27" s="16">
        <v>0</v>
      </c>
      <c r="L27" s="16"/>
      <c r="M27" s="16"/>
      <c r="N27" s="16"/>
      <c r="O27" s="16"/>
      <c r="P27" s="20">
        <f t="shared" si="0"/>
        <v>0</v>
      </c>
    </row>
    <row r="28" spans="3:16" ht="15.75" x14ac:dyDescent="0.25">
      <c r="C28" s="16">
        <f>[1]sheet1!A23</f>
        <v>21</v>
      </c>
      <c r="D28" s="16" t="str">
        <f>[1]sheet1!B23</f>
        <v>251U0063</v>
      </c>
      <c r="E28" s="54" t="str">
        <f>[1]sheet1!C23</f>
        <v>PUCHETA VAZQUEZ EMILY GUADALUPE</v>
      </c>
      <c r="F28" s="55"/>
      <c r="G28" s="55"/>
      <c r="H28" s="55"/>
      <c r="I28" s="55"/>
      <c r="J28" s="56"/>
      <c r="K28" s="16">
        <v>0</v>
      </c>
      <c r="L28" s="16"/>
      <c r="M28" s="16"/>
      <c r="N28" s="16"/>
      <c r="O28" s="16"/>
      <c r="P28" s="20">
        <f t="shared" si="0"/>
        <v>0</v>
      </c>
    </row>
    <row r="29" spans="3:16" ht="15.75" x14ac:dyDescent="0.25">
      <c r="C29" s="16">
        <f>[1]sheet1!A24</f>
        <v>22</v>
      </c>
      <c r="D29" s="16" t="str">
        <f>[1]sheet1!B24</f>
        <v>251U0625</v>
      </c>
      <c r="E29" s="54" t="str">
        <f>[1]sheet1!C24</f>
        <v>QUINO OCHOA CARLOS AGUSTIN</v>
      </c>
      <c r="F29" s="55"/>
      <c r="G29" s="55"/>
      <c r="H29" s="55"/>
      <c r="I29" s="55"/>
      <c r="J29" s="56"/>
      <c r="K29" s="16">
        <v>0</v>
      </c>
      <c r="L29" s="16"/>
      <c r="M29" s="16"/>
      <c r="N29" s="16"/>
      <c r="O29" s="16"/>
      <c r="P29" s="20">
        <f t="shared" si="0"/>
        <v>0</v>
      </c>
    </row>
    <row r="30" spans="3:16" ht="15.75" x14ac:dyDescent="0.25">
      <c r="C30" s="16">
        <f>[1]sheet1!A25</f>
        <v>23</v>
      </c>
      <c r="D30" s="16" t="str">
        <f>[1]sheet1!B25</f>
        <v>251U0622</v>
      </c>
      <c r="E30" s="54" t="str">
        <f>[1]sheet1!C25</f>
        <v>QUINTO POLITO MARIA YOLANDA</v>
      </c>
      <c r="F30" s="55"/>
      <c r="G30" s="55"/>
      <c r="H30" s="55"/>
      <c r="I30" s="55"/>
      <c r="J30" s="56"/>
      <c r="K30" s="16">
        <v>0</v>
      </c>
      <c r="L30" s="16"/>
      <c r="M30" s="16"/>
      <c r="N30" s="16"/>
      <c r="O30" s="16"/>
      <c r="P30" s="20">
        <f t="shared" si="0"/>
        <v>0</v>
      </c>
    </row>
    <row r="31" spans="3:16" ht="15.75" x14ac:dyDescent="0.25">
      <c r="C31" s="16">
        <f>[1]sheet1!A26</f>
        <v>24</v>
      </c>
      <c r="D31" s="16" t="str">
        <f>[1]sheet1!B26</f>
        <v>251U0072</v>
      </c>
      <c r="E31" s="54" t="str">
        <f>[1]sheet1!C26</f>
        <v>SILVA CASTILLEJOS BRANDON</v>
      </c>
      <c r="F31" s="55"/>
      <c r="G31" s="55"/>
      <c r="H31" s="55"/>
      <c r="I31" s="55"/>
      <c r="J31" s="56"/>
      <c r="K31" s="16">
        <v>0</v>
      </c>
      <c r="L31" s="16"/>
      <c r="M31" s="16"/>
      <c r="N31" s="16"/>
      <c r="O31" s="16"/>
      <c r="P31" s="20">
        <f t="shared" si="0"/>
        <v>0</v>
      </c>
    </row>
    <row r="32" spans="3:16" ht="15.75" x14ac:dyDescent="0.25">
      <c r="C32" s="16">
        <f>[1]sheet1!A27</f>
        <v>25</v>
      </c>
      <c r="D32" s="16" t="str">
        <f>[1]sheet1!B27</f>
        <v>251U0077</v>
      </c>
      <c r="E32" s="63" t="str">
        <f>[1]sheet1!C27</f>
        <v>TOTO XOLO ALBERTO</v>
      </c>
      <c r="F32" s="63"/>
      <c r="G32" s="63"/>
      <c r="H32" s="63"/>
      <c r="I32" s="63"/>
      <c r="J32" s="63"/>
      <c r="K32" s="16">
        <v>0</v>
      </c>
      <c r="L32" s="16"/>
      <c r="M32" s="16"/>
      <c r="N32" s="16"/>
      <c r="O32" s="16"/>
      <c r="P32" s="20">
        <f t="shared" si="0"/>
        <v>0</v>
      </c>
    </row>
    <row r="33" spans="3:16" ht="15.75" x14ac:dyDescent="0.25">
      <c r="C33" s="16">
        <f>[1]sheet1!A28</f>
        <v>26</v>
      </c>
      <c r="D33" s="16" t="str">
        <f>[1]sheet1!B28</f>
        <v>251U0083</v>
      </c>
      <c r="E33" s="63" t="str">
        <f>[1]sheet1!C28</f>
        <v>XOLO TOLEDO DANIEL</v>
      </c>
      <c r="F33" s="63"/>
      <c r="G33" s="63"/>
      <c r="H33" s="63"/>
      <c r="I33" s="63"/>
      <c r="J33" s="63"/>
      <c r="K33" s="16">
        <v>70</v>
      </c>
      <c r="L33" s="16"/>
      <c r="M33" s="16"/>
      <c r="N33" s="16"/>
      <c r="O33" s="16"/>
      <c r="P33" s="20">
        <f t="shared" si="0"/>
        <v>17.5</v>
      </c>
    </row>
    <row r="34" spans="3:16" ht="15.75" x14ac:dyDescent="0.25">
      <c r="C34" s="16"/>
      <c r="D34" s="16"/>
      <c r="E34" s="63"/>
      <c r="F34" s="63"/>
      <c r="G34" s="63"/>
      <c r="H34" s="63"/>
      <c r="I34" s="63"/>
      <c r="J34" s="63"/>
      <c r="K34" s="16"/>
      <c r="L34" s="16"/>
      <c r="M34" s="16"/>
      <c r="N34" s="16"/>
      <c r="O34" s="16"/>
      <c r="P34" s="33"/>
    </row>
    <row r="35" spans="3:16" ht="15.75" x14ac:dyDescent="0.25">
      <c r="C35" s="16"/>
      <c r="D35" s="16"/>
      <c r="E35" s="63"/>
      <c r="F35" s="63"/>
      <c r="G35" s="63"/>
      <c r="H35" s="63"/>
      <c r="I35" s="63"/>
      <c r="J35" s="63"/>
      <c r="K35" s="16"/>
      <c r="L35" s="16"/>
      <c r="M35" s="16"/>
      <c r="N35" s="16"/>
      <c r="O35" s="16"/>
      <c r="P35" s="33"/>
    </row>
    <row r="36" spans="3:16" ht="15.75" x14ac:dyDescent="0.25">
      <c r="C36" s="16"/>
      <c r="D36" s="16"/>
      <c r="E36" s="63"/>
      <c r="F36" s="63"/>
      <c r="G36" s="63"/>
      <c r="H36" s="63"/>
      <c r="I36" s="63"/>
      <c r="J36" s="63"/>
      <c r="K36" s="16"/>
      <c r="L36" s="16"/>
      <c r="M36" s="16"/>
      <c r="N36" s="16"/>
      <c r="O36" s="16"/>
      <c r="P36" s="33"/>
    </row>
    <row r="37" spans="3:16" ht="18.75" x14ac:dyDescent="0.3">
      <c r="C37" s="26"/>
      <c r="D37" s="27"/>
      <c r="E37" s="64" t="s">
        <v>24</v>
      </c>
      <c r="F37" s="65"/>
      <c r="G37" s="65"/>
      <c r="H37" s="65"/>
      <c r="I37" s="65"/>
      <c r="J37" s="66"/>
      <c r="K37" s="23">
        <f>COUNTIF(K7:K36,"&gt;=78")</f>
        <v>1</v>
      </c>
      <c r="L37" s="23">
        <f>COUNTIF(L7:L36,"&gt;=87")</f>
        <v>0</v>
      </c>
      <c r="M37" s="27"/>
      <c r="N37" s="27"/>
      <c r="O37" s="27"/>
      <c r="P37" s="28"/>
    </row>
    <row r="38" spans="3:16" x14ac:dyDescent="0.25">
      <c r="D38" s="61"/>
      <c r="E38" s="61"/>
      <c r="F38" s="1"/>
      <c r="I38" s="67" t="s">
        <v>16</v>
      </c>
      <c r="J38" s="67"/>
      <c r="K38" s="10">
        <f>COUNTIF(K8:K33,"&gt;=70")</f>
        <v>6</v>
      </c>
      <c r="L38" s="10">
        <f>COUNTIF(L8:L36,"&gt;=70")</f>
        <v>0</v>
      </c>
      <c r="M38" s="10">
        <f>COUNTIF(M8:M37,"&gt;=70")</f>
        <v>0</v>
      </c>
      <c r="N38" s="10"/>
      <c r="O38" s="39"/>
      <c r="P38" s="14"/>
    </row>
    <row r="39" spans="3:16" x14ac:dyDescent="0.25">
      <c r="D39" s="61"/>
      <c r="E39" s="61"/>
      <c r="F39" s="7"/>
      <c r="I39" s="68" t="s">
        <v>17</v>
      </c>
      <c r="J39" s="68"/>
      <c r="K39" s="44">
        <v>20</v>
      </c>
      <c r="L39" s="11">
        <f>COUNTIF(L8:L36,"&lt;70")</f>
        <v>0</v>
      </c>
      <c r="M39" s="11">
        <f>COUNTIF(M8:M37,"&lt;70")</f>
        <v>0</v>
      </c>
      <c r="N39" s="11"/>
      <c r="O39" s="38"/>
      <c r="P39" s="11"/>
    </row>
    <row r="40" spans="3:16" x14ac:dyDescent="0.25">
      <c r="D40" s="61"/>
      <c r="E40" s="61"/>
      <c r="F40" s="61"/>
      <c r="I40" s="68" t="s">
        <v>18</v>
      </c>
      <c r="J40" s="68"/>
      <c r="K40" s="11">
        <f>COUNT(K8:K34)</f>
        <v>26</v>
      </c>
      <c r="L40" s="46">
        <f>COUNT(L8:L34)</f>
        <v>0</v>
      </c>
      <c r="M40" s="11">
        <f>COUNT(M8:M37)</f>
        <v>0</v>
      </c>
      <c r="N40" s="11">
        <f>COUNT(N8:N37)</f>
        <v>0</v>
      </c>
      <c r="O40" s="38"/>
      <c r="P40" s="11"/>
    </row>
    <row r="41" spans="3:16" x14ac:dyDescent="0.25">
      <c r="D41" s="61"/>
      <c r="E41" s="61"/>
      <c r="F41" s="1"/>
      <c r="I41" s="71" t="s">
        <v>13</v>
      </c>
      <c r="J41" s="71"/>
      <c r="K41" s="12">
        <f>K38/K40</f>
        <v>0.23076923076923078</v>
      </c>
      <c r="L41" s="13" t="e">
        <f>L38/L40</f>
        <v>#DIV/0!</v>
      </c>
      <c r="M41" s="13" t="e">
        <f t="shared" ref="M41:P41" si="1">M38/M40</f>
        <v>#DIV/0!</v>
      </c>
      <c r="N41" s="13" t="e">
        <f t="shared" si="1"/>
        <v>#DIV/0!</v>
      </c>
      <c r="O41" s="13"/>
      <c r="P41" s="13" t="e">
        <f t="shared" si="1"/>
        <v>#DIV/0!</v>
      </c>
    </row>
    <row r="42" spans="3:16" x14ac:dyDescent="0.25">
      <c r="D42" s="61"/>
      <c r="E42" s="61"/>
      <c r="F42" s="1"/>
      <c r="I42" s="71" t="s">
        <v>14</v>
      </c>
      <c r="J42" s="71"/>
      <c r="K42" s="12">
        <f>K39/K40</f>
        <v>0.76923076923076927</v>
      </c>
      <c r="L42" s="12">
        <f>L39/K40</f>
        <v>0</v>
      </c>
      <c r="M42" s="13" t="e">
        <f t="shared" ref="M42:P42" si="2">M39/M40</f>
        <v>#DIV/0!</v>
      </c>
      <c r="N42" s="13" t="e">
        <f t="shared" si="2"/>
        <v>#DIV/0!</v>
      </c>
      <c r="O42" s="13"/>
      <c r="P42" s="13" t="e">
        <f t="shared" si="2"/>
        <v>#DIV/0!</v>
      </c>
    </row>
    <row r="43" spans="3:16" x14ac:dyDescent="0.25">
      <c r="D43" s="61"/>
      <c r="E43" s="61"/>
      <c r="F43" s="7"/>
    </row>
    <row r="44" spans="3:16" x14ac:dyDescent="0.25">
      <c r="D44" s="1"/>
      <c r="E44" s="1"/>
      <c r="F44" s="7"/>
    </row>
    <row r="45" spans="3:16" x14ac:dyDescent="0.25">
      <c r="K45" s="69"/>
      <c r="L45" s="69"/>
      <c r="M45" s="69"/>
      <c r="N45" s="69"/>
      <c r="O45" s="41"/>
    </row>
    <row r="46" spans="3:16" x14ac:dyDescent="0.25">
      <c r="K46" s="70" t="s">
        <v>15</v>
      </c>
      <c r="L46" s="70"/>
      <c r="M46" s="70"/>
      <c r="N46" s="70"/>
      <c r="O46" s="42"/>
    </row>
  </sheetData>
  <sortState ref="E8:J41">
    <sortCondition ref="E8:E41"/>
  </sortState>
  <mergeCells count="50">
    <mergeCell ref="D43:E43"/>
    <mergeCell ref="K45:N45"/>
    <mergeCell ref="K46:N46"/>
    <mergeCell ref="D40:F40"/>
    <mergeCell ref="I40:J40"/>
    <mergeCell ref="D41:E41"/>
    <mergeCell ref="I41:J41"/>
    <mergeCell ref="D42:E42"/>
    <mergeCell ref="I42:J42"/>
    <mergeCell ref="E37:J37"/>
    <mergeCell ref="D38:E38"/>
    <mergeCell ref="I38:J38"/>
    <mergeCell ref="D39:E39"/>
    <mergeCell ref="I39:J39"/>
    <mergeCell ref="E36:J36"/>
    <mergeCell ref="E25:J25"/>
    <mergeCell ref="E26:J26"/>
    <mergeCell ref="E27:J27"/>
    <mergeCell ref="E28:J28"/>
    <mergeCell ref="E29:J29"/>
    <mergeCell ref="E30:J30"/>
    <mergeCell ref="E31:J31"/>
    <mergeCell ref="E32:J32"/>
    <mergeCell ref="E33:J33"/>
    <mergeCell ref="E34:J34"/>
    <mergeCell ref="E35:J35"/>
    <mergeCell ref="E24:J24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E22:J22"/>
    <mergeCell ref="E23:J23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46"/>
  <sheetViews>
    <sheetView zoomScaleNormal="100" workbookViewId="0">
      <selection activeCell="R13" sqref="R13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9.140625" customWidth="1"/>
    <col min="12" max="12" width="8.85546875" customWidth="1"/>
    <col min="13" max="13" width="8" customWidth="1"/>
    <col min="14" max="15" width="8.28515625" customWidth="1"/>
    <col min="16" max="16" width="11" customWidth="1"/>
    <col min="17" max="18" width="5.7109375" customWidth="1"/>
  </cols>
  <sheetData>
    <row r="1" spans="3:17" ht="15.75" x14ac:dyDescent="0.25">
      <c r="C1" s="57" t="s">
        <v>22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35"/>
      <c r="P1" s="2"/>
      <c r="Q1" s="2"/>
    </row>
    <row r="2" spans="3:17" x14ac:dyDescent="0.25">
      <c r="D2" s="58" t="s">
        <v>8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36"/>
      <c r="P2" s="1"/>
      <c r="Q2" s="1"/>
    </row>
    <row r="3" spans="3:17" x14ac:dyDescent="0.25">
      <c r="D3" t="s">
        <v>0</v>
      </c>
      <c r="E3" s="72" t="s">
        <v>28</v>
      </c>
      <c r="F3" s="72"/>
      <c r="G3" s="72"/>
      <c r="H3" s="72"/>
      <c r="J3" t="s">
        <v>1</v>
      </c>
      <c r="K3" s="73" t="s">
        <v>31</v>
      </c>
      <c r="L3" s="73"/>
      <c r="N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3" t="s">
        <v>29</v>
      </c>
      <c r="F5" s="73"/>
      <c r="G5" s="73"/>
      <c r="H5" s="73"/>
      <c r="J5" s="61" t="s">
        <v>19</v>
      </c>
      <c r="K5" s="61"/>
      <c r="L5" s="15" t="s">
        <v>26</v>
      </c>
      <c r="M5" s="15"/>
      <c r="N5" s="15"/>
      <c r="O5" s="40"/>
      <c r="P5" s="15"/>
    </row>
    <row r="6" spans="3:17" ht="11.25" customHeight="1" x14ac:dyDescent="0.25">
      <c r="L6" s="15"/>
      <c r="M6" s="15"/>
      <c r="N6" s="15"/>
      <c r="O6" s="40"/>
      <c r="P6" s="15"/>
    </row>
    <row r="7" spans="3:17" x14ac:dyDescent="0.25">
      <c r="C7" s="3" t="s">
        <v>4</v>
      </c>
      <c r="D7" s="3" t="s">
        <v>6</v>
      </c>
      <c r="E7" s="62" t="s">
        <v>5</v>
      </c>
      <c r="F7" s="62"/>
      <c r="G7" s="62"/>
      <c r="H7" s="62"/>
      <c r="I7" s="62"/>
      <c r="J7" s="62"/>
      <c r="K7" s="4" t="s">
        <v>7</v>
      </c>
      <c r="L7" s="4" t="s">
        <v>10</v>
      </c>
      <c r="M7" s="4" t="s">
        <v>11</v>
      </c>
      <c r="N7" s="4" t="s">
        <v>12</v>
      </c>
      <c r="O7" s="37" t="s">
        <v>27</v>
      </c>
      <c r="P7" s="8" t="s">
        <v>20</v>
      </c>
    </row>
    <row r="8" spans="3:17" ht="15.75" x14ac:dyDescent="0.25">
      <c r="C8" s="34">
        <f>[2]sheet1!A3</f>
        <v>1</v>
      </c>
      <c r="D8" s="49" t="str">
        <f>[2]sheet1!B3</f>
        <v>241U0142</v>
      </c>
      <c r="E8" s="54" t="str">
        <f>[2]sheet1!C3</f>
        <v>AMBROS TORNADO DEYZI AIMETH</v>
      </c>
      <c r="F8" s="55"/>
      <c r="G8" s="55"/>
      <c r="H8" s="55"/>
      <c r="I8" s="55"/>
      <c r="J8" s="56"/>
      <c r="K8" s="49">
        <v>0</v>
      </c>
      <c r="L8" s="16"/>
      <c r="M8" s="16"/>
      <c r="N8" s="16"/>
      <c r="O8" s="16"/>
      <c r="P8" s="20">
        <f t="shared" ref="P8:P27" si="0">SUM(K8:N8)/4</f>
        <v>0</v>
      </c>
    </row>
    <row r="9" spans="3:17" ht="15.75" x14ac:dyDescent="0.25">
      <c r="C9" s="34">
        <f>[2]sheet1!A4</f>
        <v>2</v>
      </c>
      <c r="D9" s="49" t="str">
        <f>[2]sheet1!B4</f>
        <v>241U0145</v>
      </c>
      <c r="E9" s="54" t="str">
        <f>[2]sheet1!C4</f>
        <v>CADENA TOTO FERNANDO JAVIER</v>
      </c>
      <c r="F9" s="55"/>
      <c r="G9" s="55"/>
      <c r="H9" s="55"/>
      <c r="I9" s="55"/>
      <c r="J9" s="56"/>
      <c r="K9" s="49">
        <v>75</v>
      </c>
      <c r="L9" s="16"/>
      <c r="M9" s="16"/>
      <c r="N9" s="16"/>
      <c r="O9" s="16"/>
      <c r="P9" s="20">
        <f t="shared" si="0"/>
        <v>18.75</v>
      </c>
    </row>
    <row r="10" spans="3:17" ht="15.75" x14ac:dyDescent="0.25">
      <c r="C10" s="34">
        <f>[2]sheet1!A5</f>
        <v>3</v>
      </c>
      <c r="D10" s="49" t="str">
        <f>[2]sheet1!B5</f>
        <v>241U0146</v>
      </c>
      <c r="E10" s="54" t="str">
        <f>[2]sheet1!C5</f>
        <v>CAGAL LUCIANO CESAR IVAN</v>
      </c>
      <c r="F10" s="55"/>
      <c r="G10" s="55"/>
      <c r="H10" s="55"/>
      <c r="I10" s="55"/>
      <c r="J10" s="56"/>
      <c r="K10" s="49">
        <v>80</v>
      </c>
      <c r="L10" s="16"/>
      <c r="M10" s="16"/>
      <c r="N10" s="16"/>
      <c r="O10" s="16"/>
      <c r="P10" s="20">
        <f t="shared" si="0"/>
        <v>20</v>
      </c>
    </row>
    <row r="11" spans="3:17" ht="15.75" x14ac:dyDescent="0.25">
      <c r="C11" s="34">
        <f>[2]sheet1!A6</f>
        <v>4</v>
      </c>
      <c r="D11" s="49" t="str">
        <f>[2]sheet1!B6</f>
        <v>241U0152</v>
      </c>
      <c r="E11" s="54" t="str">
        <f>[2]sheet1!C6</f>
        <v>CRUZ LAZARO YOSELIN</v>
      </c>
      <c r="F11" s="55"/>
      <c r="G11" s="55"/>
      <c r="H11" s="55"/>
      <c r="I11" s="55"/>
      <c r="J11" s="56"/>
      <c r="K11" s="49">
        <v>0</v>
      </c>
      <c r="L11" s="16"/>
      <c r="M11" s="16"/>
      <c r="N11" s="16"/>
      <c r="O11" s="16"/>
      <c r="P11" s="20">
        <f t="shared" si="0"/>
        <v>0</v>
      </c>
    </row>
    <row r="12" spans="3:17" ht="15.75" x14ac:dyDescent="0.25">
      <c r="C12" s="34">
        <f>[2]sheet1!A7</f>
        <v>5</v>
      </c>
      <c r="D12" s="49" t="str">
        <f>[2]sheet1!B7</f>
        <v>241U0156</v>
      </c>
      <c r="E12" s="54" t="str">
        <f>[2]sheet1!C7</f>
        <v>HERNANDEZ RODRIGUEZ ROBERTO</v>
      </c>
      <c r="F12" s="55"/>
      <c r="G12" s="55"/>
      <c r="H12" s="55"/>
      <c r="I12" s="55"/>
      <c r="J12" s="56"/>
      <c r="K12" s="50">
        <v>80</v>
      </c>
      <c r="L12" s="16"/>
      <c r="M12" s="16"/>
      <c r="N12" s="16"/>
      <c r="O12" s="16"/>
      <c r="P12" s="20">
        <f t="shared" si="0"/>
        <v>20</v>
      </c>
    </row>
    <row r="13" spans="3:17" ht="15.75" x14ac:dyDescent="0.25">
      <c r="C13" s="34">
        <f>[2]sheet1!A8</f>
        <v>6</v>
      </c>
      <c r="D13" s="49" t="str">
        <f>[2]sheet1!B8</f>
        <v>241U0159</v>
      </c>
      <c r="E13" s="54" t="str">
        <f>[2]sheet1!C8</f>
        <v>JACOBO TOTO NESTOR JULIAN</v>
      </c>
      <c r="F13" s="55"/>
      <c r="G13" s="55"/>
      <c r="H13" s="55"/>
      <c r="I13" s="55"/>
      <c r="J13" s="56"/>
      <c r="K13" s="49">
        <v>80</v>
      </c>
      <c r="L13" s="16"/>
      <c r="M13" s="16"/>
      <c r="N13" s="16"/>
      <c r="O13" s="16"/>
      <c r="P13" s="20">
        <f t="shared" si="0"/>
        <v>20</v>
      </c>
    </row>
    <row r="14" spans="3:17" ht="15.75" x14ac:dyDescent="0.25">
      <c r="C14" s="34">
        <f>[2]sheet1!A9</f>
        <v>7</v>
      </c>
      <c r="D14" s="49" t="str">
        <f>[2]sheet1!B9</f>
        <v>241U0160</v>
      </c>
      <c r="E14" s="54" t="str">
        <f>[2]sheet1!C9</f>
        <v>LIRA DOMINGUEZ CAMILA</v>
      </c>
      <c r="F14" s="55"/>
      <c r="G14" s="55"/>
      <c r="H14" s="55"/>
      <c r="I14" s="55"/>
      <c r="J14" s="56"/>
      <c r="K14" s="49">
        <v>80</v>
      </c>
      <c r="L14" s="16"/>
      <c r="M14" s="16"/>
      <c r="N14" s="16"/>
      <c r="O14" s="16"/>
      <c r="P14" s="20">
        <f t="shared" si="0"/>
        <v>20</v>
      </c>
    </row>
    <row r="15" spans="3:17" ht="15.75" x14ac:dyDescent="0.25">
      <c r="C15" s="34">
        <f>[2]sheet1!A10</f>
        <v>8</v>
      </c>
      <c r="D15" s="49" t="str">
        <f>[2]sheet1!B10</f>
        <v>231U0165</v>
      </c>
      <c r="E15" s="54" t="str">
        <f>[2]sheet1!C10</f>
        <v>MARTINEZ MARCIAL DIEGO ADOLFO</v>
      </c>
      <c r="F15" s="55"/>
      <c r="G15" s="55"/>
      <c r="H15" s="55"/>
      <c r="I15" s="55"/>
      <c r="J15" s="56"/>
      <c r="K15" s="50">
        <v>0</v>
      </c>
      <c r="L15" s="16"/>
      <c r="M15" s="16"/>
      <c r="N15" s="16"/>
      <c r="O15" s="16"/>
      <c r="P15" s="20">
        <f t="shared" si="0"/>
        <v>0</v>
      </c>
    </row>
    <row r="16" spans="3:17" ht="15.75" x14ac:dyDescent="0.25">
      <c r="C16" s="34">
        <f>[2]sheet1!A11</f>
        <v>9</v>
      </c>
      <c r="D16" s="49" t="str">
        <f>[2]sheet1!B11</f>
        <v>241U0163</v>
      </c>
      <c r="E16" s="54" t="str">
        <f>[2]sheet1!C11</f>
        <v>MATIAS SEBA MARTHA CECILIA</v>
      </c>
      <c r="F16" s="55"/>
      <c r="G16" s="55"/>
      <c r="H16" s="55"/>
      <c r="I16" s="55"/>
      <c r="J16" s="56"/>
      <c r="K16" s="49">
        <v>0</v>
      </c>
      <c r="L16" s="16"/>
      <c r="M16" s="16"/>
      <c r="N16" s="16"/>
      <c r="O16" s="16"/>
      <c r="P16" s="20">
        <f t="shared" si="0"/>
        <v>0</v>
      </c>
    </row>
    <row r="17" spans="3:16" ht="15.75" x14ac:dyDescent="0.25">
      <c r="C17" s="34">
        <f>[2]sheet1!A12</f>
        <v>10</v>
      </c>
      <c r="D17" s="49" t="str">
        <f>[2]sheet1!B12</f>
        <v>241U0165</v>
      </c>
      <c r="E17" s="54" t="str">
        <f>[2]sheet1!C12</f>
        <v>MIXTEGA HERNANDEZ ALAN VLADIMIR</v>
      </c>
      <c r="F17" s="55"/>
      <c r="G17" s="55"/>
      <c r="H17" s="55"/>
      <c r="I17" s="55"/>
      <c r="J17" s="56"/>
      <c r="K17" s="49">
        <v>0</v>
      </c>
      <c r="L17" s="16"/>
      <c r="M17" s="16"/>
      <c r="N17" s="16"/>
      <c r="O17" s="16"/>
      <c r="P17" s="20">
        <f t="shared" si="0"/>
        <v>0</v>
      </c>
    </row>
    <row r="18" spans="3:16" ht="15.75" x14ac:dyDescent="0.25">
      <c r="C18" s="34">
        <f>[2]sheet1!A13</f>
        <v>11</v>
      </c>
      <c r="D18" s="49" t="str">
        <f>[2]sheet1!B13</f>
        <v>241U0652</v>
      </c>
      <c r="E18" s="54" t="str">
        <f>[2]sheet1!C13</f>
        <v>MIXTEGA HERNANDEZ JAVIER DE JESUS</v>
      </c>
      <c r="F18" s="55"/>
      <c r="G18" s="55"/>
      <c r="H18" s="55"/>
      <c r="I18" s="55"/>
      <c r="J18" s="56"/>
      <c r="K18" s="49">
        <v>70</v>
      </c>
      <c r="L18" s="16"/>
      <c r="M18" s="16"/>
      <c r="N18" s="16"/>
      <c r="O18" s="16"/>
      <c r="P18" s="20">
        <f t="shared" si="0"/>
        <v>17.5</v>
      </c>
    </row>
    <row r="19" spans="3:16" ht="15.75" x14ac:dyDescent="0.25">
      <c r="C19" s="34">
        <f>[2]sheet1!A14</f>
        <v>12</v>
      </c>
      <c r="D19" s="49" t="str">
        <f>[2]sheet1!B14</f>
        <v>241U0166</v>
      </c>
      <c r="E19" s="54" t="str">
        <f>[2]sheet1!C14</f>
        <v>MOLINA PEREZ LUIS ALEJANDRO</v>
      </c>
      <c r="F19" s="55"/>
      <c r="G19" s="55"/>
      <c r="H19" s="55"/>
      <c r="I19" s="55"/>
      <c r="J19" s="56"/>
      <c r="K19" s="49">
        <v>75</v>
      </c>
      <c r="L19" s="16"/>
      <c r="M19" s="16"/>
      <c r="N19" s="16"/>
      <c r="O19" s="16"/>
      <c r="P19" s="20">
        <f t="shared" si="0"/>
        <v>18.75</v>
      </c>
    </row>
    <row r="20" spans="3:16" ht="15.75" x14ac:dyDescent="0.25">
      <c r="C20" s="34">
        <f>[2]sheet1!A15</f>
        <v>13</v>
      </c>
      <c r="D20" s="49" t="str">
        <f>[2]sheet1!B15</f>
        <v>241U0634</v>
      </c>
      <c r="E20" s="54" t="str">
        <f>[2]sheet1!C15</f>
        <v>OCHOA MALAGA DAVID FRANCISCO</v>
      </c>
      <c r="F20" s="55"/>
      <c r="G20" s="55"/>
      <c r="H20" s="55"/>
      <c r="I20" s="55"/>
      <c r="J20" s="56"/>
      <c r="K20" s="50">
        <v>80</v>
      </c>
      <c r="L20" s="16"/>
      <c r="M20" s="16"/>
      <c r="N20" s="16"/>
      <c r="O20" s="16"/>
      <c r="P20" s="20">
        <f t="shared" si="0"/>
        <v>20</v>
      </c>
    </row>
    <row r="21" spans="3:16" ht="15.75" x14ac:dyDescent="0.25">
      <c r="C21" s="34">
        <f>[2]sheet1!A16</f>
        <v>14</v>
      </c>
      <c r="D21" s="49" t="str">
        <f>[2]sheet1!B16</f>
        <v>241U0167</v>
      </c>
      <c r="E21" s="54" t="str">
        <f>[2]sheet1!C16</f>
        <v>OCTAVO GUATZOZON ROSELI</v>
      </c>
      <c r="F21" s="55"/>
      <c r="G21" s="55"/>
      <c r="H21" s="55"/>
      <c r="I21" s="55"/>
      <c r="J21" s="56"/>
      <c r="K21" s="49">
        <v>0</v>
      </c>
      <c r="L21" s="16"/>
      <c r="M21" s="16"/>
      <c r="N21" s="16"/>
      <c r="O21" s="16"/>
      <c r="P21" s="20">
        <f t="shared" si="0"/>
        <v>0</v>
      </c>
    </row>
    <row r="22" spans="3:16" ht="15.75" x14ac:dyDescent="0.25">
      <c r="C22" s="34">
        <f>[2]sheet1!A17</f>
        <v>15</v>
      </c>
      <c r="D22" s="49" t="str">
        <f>[2]sheet1!B17</f>
        <v>241U0168</v>
      </c>
      <c r="E22" s="54" t="str">
        <f>[2]sheet1!C17</f>
        <v>ORGANISTA VILLASECA INGRID KARINA</v>
      </c>
      <c r="F22" s="55"/>
      <c r="G22" s="55"/>
      <c r="H22" s="55"/>
      <c r="I22" s="55"/>
      <c r="J22" s="56"/>
      <c r="K22" s="50">
        <v>0</v>
      </c>
      <c r="L22" s="16"/>
      <c r="M22" s="16"/>
      <c r="N22" s="16"/>
      <c r="O22" s="16"/>
      <c r="P22" s="20">
        <f t="shared" si="0"/>
        <v>0</v>
      </c>
    </row>
    <row r="23" spans="3:16" ht="15.75" x14ac:dyDescent="0.25">
      <c r="C23" s="34">
        <f>[2]sheet1!A18</f>
        <v>16</v>
      </c>
      <c r="D23" s="49" t="str">
        <f>[2]sheet1!B18</f>
        <v>241U0613</v>
      </c>
      <c r="E23" s="54" t="str">
        <f>[2]sheet1!C18</f>
        <v>PEREZ QUINO JANYN IVETH</v>
      </c>
      <c r="F23" s="55"/>
      <c r="G23" s="55"/>
      <c r="H23" s="55"/>
      <c r="I23" s="55"/>
      <c r="J23" s="56"/>
      <c r="K23" s="49">
        <v>0</v>
      </c>
      <c r="L23" s="16"/>
      <c r="M23" s="16"/>
      <c r="N23" s="16"/>
      <c r="O23" s="16"/>
      <c r="P23" s="20">
        <f t="shared" si="0"/>
        <v>0</v>
      </c>
    </row>
    <row r="24" spans="3:16" ht="15.75" x14ac:dyDescent="0.25">
      <c r="C24" s="34">
        <f>[2]sheet1!A19</f>
        <v>17</v>
      </c>
      <c r="D24" s="50" t="str">
        <f>[2]sheet1!B19</f>
        <v>231U0632</v>
      </c>
      <c r="E24" s="74" t="str">
        <f>[2]sheet1!C19</f>
        <v>PUCHETA FLORES GIOVANNA MONSERRAT</v>
      </c>
      <c r="F24" s="75"/>
      <c r="G24" s="75"/>
      <c r="H24" s="75"/>
      <c r="I24" s="75"/>
      <c r="J24" s="76"/>
      <c r="K24" s="49">
        <v>0</v>
      </c>
      <c r="L24" s="18"/>
      <c r="M24" s="18"/>
      <c r="N24" s="18"/>
      <c r="O24" s="18"/>
      <c r="P24" s="20">
        <f t="shared" si="0"/>
        <v>0</v>
      </c>
    </row>
    <row r="25" spans="3:16" ht="15.75" x14ac:dyDescent="0.25">
      <c r="C25" s="34">
        <f>[2]sheet1!A20</f>
        <v>18</v>
      </c>
      <c r="D25" s="49" t="str">
        <f>[2]sheet1!B20</f>
        <v>241U0173</v>
      </c>
      <c r="E25" s="77" t="str">
        <f>[2]sheet1!C20</f>
        <v>RUIZ SAENZ ALEXANDER RAFAEL</v>
      </c>
      <c r="F25" s="78"/>
      <c r="G25" s="78"/>
      <c r="H25" s="78"/>
      <c r="I25" s="78"/>
      <c r="J25" s="79"/>
      <c r="K25" s="50">
        <v>0</v>
      </c>
      <c r="L25" s="18"/>
      <c r="M25" s="18"/>
      <c r="N25" s="18"/>
      <c r="O25" s="18"/>
      <c r="P25" s="20">
        <f t="shared" si="0"/>
        <v>0</v>
      </c>
    </row>
    <row r="26" spans="3:16" ht="15.75" x14ac:dyDescent="0.25">
      <c r="C26" s="34">
        <f>[2]sheet1!A21</f>
        <v>19</v>
      </c>
      <c r="D26" s="49" t="str">
        <f>[2]sheet1!B21</f>
        <v>241U0174</v>
      </c>
      <c r="E26" s="77" t="str">
        <f>[2]sheet1!C21</f>
        <v>SUAREZ NAVA ALICIA</v>
      </c>
      <c r="F26" s="78"/>
      <c r="G26" s="78"/>
      <c r="H26" s="78"/>
      <c r="I26" s="78"/>
      <c r="J26" s="79"/>
      <c r="K26" s="50">
        <v>75</v>
      </c>
      <c r="L26" s="43"/>
      <c r="M26" s="18"/>
      <c r="N26" s="18"/>
      <c r="O26" s="18"/>
      <c r="P26" s="20">
        <f t="shared" si="0"/>
        <v>18.75</v>
      </c>
    </row>
    <row r="27" spans="3:16" ht="15.75" x14ac:dyDescent="0.25">
      <c r="C27" s="34">
        <f>[2]sheet1!A22</f>
        <v>20</v>
      </c>
      <c r="D27" s="49" t="str">
        <f>[2]sheet1!B22</f>
        <v>241U0175</v>
      </c>
      <c r="E27" s="74" t="str">
        <f>[2]sheet1!C22</f>
        <v>TEMIX ANDRADE ANDRES</v>
      </c>
      <c r="F27" s="75"/>
      <c r="G27" s="75"/>
      <c r="H27" s="75"/>
      <c r="I27" s="75"/>
      <c r="J27" s="76"/>
      <c r="K27" s="49">
        <v>70</v>
      </c>
      <c r="L27" s="43"/>
      <c r="M27" s="18"/>
      <c r="N27" s="18"/>
      <c r="O27" s="18"/>
      <c r="P27" s="20">
        <f t="shared" si="0"/>
        <v>17.5</v>
      </c>
    </row>
    <row r="28" spans="3:16" ht="15.75" x14ac:dyDescent="0.25">
      <c r="C28" s="34"/>
      <c r="D28" s="49"/>
      <c r="E28" s="77"/>
      <c r="F28" s="78"/>
      <c r="G28" s="78"/>
      <c r="H28" s="78"/>
      <c r="I28" s="78"/>
      <c r="J28" s="79"/>
      <c r="K28" s="49"/>
      <c r="L28" s="43"/>
      <c r="M28" s="18"/>
      <c r="N28" s="18"/>
      <c r="O28" s="18"/>
      <c r="P28" s="20"/>
    </row>
    <row r="29" spans="3:16" ht="15.75" x14ac:dyDescent="0.25">
      <c r="C29" s="34"/>
      <c r="D29" s="49"/>
      <c r="E29" s="77"/>
      <c r="F29" s="78"/>
      <c r="G29" s="78"/>
      <c r="H29" s="78"/>
      <c r="I29" s="78"/>
      <c r="J29" s="79"/>
      <c r="K29" s="49"/>
      <c r="L29" s="43"/>
      <c r="M29" s="18"/>
      <c r="N29" s="18"/>
      <c r="O29" s="18"/>
      <c r="P29" s="20"/>
    </row>
    <row r="30" spans="3:16" ht="15.75" x14ac:dyDescent="0.25">
      <c r="C30" s="34"/>
      <c r="D30" s="49"/>
      <c r="E30" s="77"/>
      <c r="F30" s="78"/>
      <c r="G30" s="78"/>
      <c r="H30" s="78"/>
      <c r="I30" s="78"/>
      <c r="J30" s="79"/>
      <c r="K30" s="49"/>
      <c r="L30" s="43"/>
      <c r="M30" s="18"/>
      <c r="N30" s="18"/>
      <c r="O30" s="18"/>
      <c r="P30" s="20"/>
    </row>
    <row r="31" spans="3:16" ht="15.75" x14ac:dyDescent="0.25">
      <c r="C31" s="34"/>
      <c r="D31" s="50"/>
      <c r="E31" s="77"/>
      <c r="F31" s="78"/>
      <c r="G31" s="78"/>
      <c r="H31" s="78"/>
      <c r="I31" s="78"/>
      <c r="J31" s="79"/>
      <c r="K31" s="49"/>
      <c r="L31" s="43"/>
      <c r="M31" s="18"/>
      <c r="N31" s="18"/>
      <c r="O31" s="18"/>
      <c r="P31" s="20"/>
    </row>
    <row r="32" spans="3:16" ht="15.75" x14ac:dyDescent="0.25">
      <c r="C32" s="34"/>
      <c r="D32" s="49"/>
      <c r="E32" s="80"/>
      <c r="F32" s="81"/>
      <c r="G32" s="81"/>
      <c r="H32" s="81"/>
      <c r="I32" s="81"/>
      <c r="J32" s="82"/>
      <c r="K32" s="49"/>
      <c r="L32" s="43"/>
      <c r="M32" s="18"/>
      <c r="N32" s="18"/>
      <c r="O32" s="18"/>
      <c r="P32" s="20"/>
    </row>
    <row r="33" spans="3:16" ht="15.75" x14ac:dyDescent="0.25">
      <c r="C33" s="34"/>
      <c r="D33" s="49"/>
      <c r="E33" s="77"/>
      <c r="F33" s="78"/>
      <c r="G33" s="78"/>
      <c r="H33" s="78"/>
      <c r="I33" s="78"/>
      <c r="J33" s="79"/>
      <c r="K33" s="49"/>
      <c r="L33" s="43"/>
      <c r="M33" s="18"/>
      <c r="N33" s="18"/>
      <c r="O33" s="18"/>
      <c r="P33" s="20"/>
    </row>
    <row r="34" spans="3:16" ht="15.75" x14ac:dyDescent="0.25">
      <c r="C34" s="34"/>
      <c r="D34" s="49"/>
      <c r="E34" s="77"/>
      <c r="F34" s="78"/>
      <c r="G34" s="78"/>
      <c r="H34" s="78"/>
      <c r="I34" s="78"/>
      <c r="J34" s="79"/>
      <c r="K34" s="49"/>
      <c r="L34" s="43"/>
      <c r="M34" s="18"/>
      <c r="N34" s="18"/>
      <c r="O34" s="18"/>
      <c r="P34" s="20"/>
    </row>
    <row r="35" spans="3:16" ht="15.75" x14ac:dyDescent="0.25">
      <c r="C35" s="34"/>
      <c r="D35" s="49"/>
      <c r="E35" s="77"/>
      <c r="F35" s="78"/>
      <c r="G35" s="78"/>
      <c r="H35" s="78"/>
      <c r="I35" s="78"/>
      <c r="J35" s="79"/>
      <c r="K35" s="50"/>
      <c r="L35" s="43"/>
      <c r="M35" s="18"/>
      <c r="N35" s="18"/>
      <c r="O35" s="18"/>
      <c r="P35" s="20"/>
    </row>
    <row r="36" spans="3:16" ht="15.75" x14ac:dyDescent="0.25">
      <c r="C36" s="3"/>
      <c r="D36" s="16"/>
      <c r="E36" s="64"/>
      <c r="F36" s="83"/>
      <c r="G36" s="83"/>
      <c r="H36" s="83"/>
      <c r="I36" s="83"/>
      <c r="J36" s="84"/>
      <c r="K36" s="25"/>
      <c r="L36" s="24"/>
      <c r="M36" s="18"/>
      <c r="N36" s="18"/>
      <c r="O36" s="18"/>
      <c r="P36" s="17"/>
    </row>
    <row r="37" spans="3:16" ht="18.75" x14ac:dyDescent="0.3">
      <c r="C37" s="6"/>
      <c r="D37" s="3"/>
      <c r="E37" s="64" t="s">
        <v>24</v>
      </c>
      <c r="F37" s="65"/>
      <c r="G37" s="65"/>
      <c r="H37" s="65"/>
      <c r="I37" s="65"/>
      <c r="J37" s="66"/>
      <c r="K37" s="25" t="b">
        <f>K39=COUNTIF(K7:K22,"&lt;70")</f>
        <v>0</v>
      </c>
      <c r="L37" s="23">
        <f>(K37*100)/17</f>
        <v>0</v>
      </c>
      <c r="M37" s="19"/>
      <c r="N37" s="19"/>
      <c r="O37" s="19"/>
      <c r="P37" s="17"/>
    </row>
    <row r="38" spans="3:16" x14ac:dyDescent="0.25">
      <c r="D38" s="61"/>
      <c r="E38" s="61"/>
      <c r="F38" s="1"/>
      <c r="I38" s="67" t="s">
        <v>16</v>
      </c>
      <c r="J38" s="67"/>
      <c r="K38" s="45">
        <f>COUNTIF(K8:K35,"&gt;=70")</f>
        <v>10</v>
      </c>
      <c r="L38" s="47">
        <f t="shared" ref="L38:N38" si="1">COUNTIF(L8:L35,"&gt;=70")</f>
        <v>0</v>
      </c>
      <c r="M38" s="47">
        <f t="shared" si="1"/>
        <v>0</v>
      </c>
      <c r="N38" s="47">
        <f t="shared" si="1"/>
        <v>0</v>
      </c>
      <c r="O38" s="39"/>
      <c r="P38" s="14">
        <f>COUNTIF(P8:P30,"&gt;=70")</f>
        <v>0</v>
      </c>
    </row>
    <row r="39" spans="3:16" x14ac:dyDescent="0.25">
      <c r="D39" s="61"/>
      <c r="E39" s="61"/>
      <c r="F39" s="7"/>
      <c r="I39" s="68" t="s">
        <v>17</v>
      </c>
      <c r="J39" s="68"/>
      <c r="K39" s="44">
        <f>COUNTIF(K8:K35,"&lt;70")</f>
        <v>10</v>
      </c>
      <c r="L39" s="46">
        <f t="shared" ref="L39:N39" si="2">COUNTIF(L8:L35,"&lt;70")</f>
        <v>0</v>
      </c>
      <c r="M39" s="46">
        <f t="shared" si="2"/>
        <v>0</v>
      </c>
      <c r="N39" s="46">
        <f t="shared" si="2"/>
        <v>0</v>
      </c>
      <c r="O39" s="38"/>
      <c r="P39" s="11"/>
    </row>
    <row r="40" spans="3:16" x14ac:dyDescent="0.25">
      <c r="D40" s="61"/>
      <c r="E40" s="61"/>
      <c r="F40" s="61"/>
      <c r="I40" s="68" t="s">
        <v>18</v>
      </c>
      <c r="J40" s="68"/>
      <c r="K40" s="46">
        <f>COUNT(K8:K30)</f>
        <v>20</v>
      </c>
      <c r="L40" s="46">
        <f t="shared" ref="L40:N40" si="3">COUNT(L8:L30)</f>
        <v>0</v>
      </c>
      <c r="M40" s="46">
        <f t="shared" si="3"/>
        <v>0</v>
      </c>
      <c r="N40" s="46">
        <f t="shared" si="3"/>
        <v>0</v>
      </c>
      <c r="O40" s="38"/>
      <c r="P40" s="11"/>
    </row>
    <row r="41" spans="3:16" x14ac:dyDescent="0.25">
      <c r="D41" s="61"/>
      <c r="E41" s="61"/>
      <c r="F41" s="1"/>
      <c r="I41" s="71" t="s">
        <v>13</v>
      </c>
      <c r="J41" s="71"/>
      <c r="K41" s="12">
        <f>K38/K40</f>
        <v>0.5</v>
      </c>
      <c r="L41" s="13" t="e">
        <f t="shared" ref="L41:P41" si="4">L38/L40</f>
        <v>#DIV/0!</v>
      </c>
      <c r="M41" s="13" t="e">
        <f t="shared" si="4"/>
        <v>#DIV/0!</v>
      </c>
      <c r="N41" s="13" t="e">
        <f t="shared" si="4"/>
        <v>#DIV/0!</v>
      </c>
      <c r="O41" s="13"/>
      <c r="P41" s="13" t="e">
        <f t="shared" si="4"/>
        <v>#DIV/0!</v>
      </c>
    </row>
    <row r="42" spans="3:16" x14ac:dyDescent="0.25">
      <c r="D42" s="61"/>
      <c r="E42" s="61"/>
      <c r="F42" s="1"/>
      <c r="I42" s="71" t="s">
        <v>14</v>
      </c>
      <c r="J42" s="71"/>
      <c r="K42" s="12">
        <f>K39/K40</f>
        <v>0.5</v>
      </c>
      <c r="L42" s="12" t="e">
        <f t="shared" ref="L42:P42" si="5">L39/L40</f>
        <v>#DIV/0!</v>
      </c>
      <c r="M42" s="13" t="e">
        <f t="shared" si="5"/>
        <v>#DIV/0!</v>
      </c>
      <c r="N42" s="13" t="e">
        <f t="shared" si="5"/>
        <v>#DIV/0!</v>
      </c>
      <c r="O42" s="13"/>
      <c r="P42" s="13" t="e">
        <f t="shared" si="5"/>
        <v>#DIV/0!</v>
      </c>
    </row>
    <row r="43" spans="3:16" x14ac:dyDescent="0.25">
      <c r="D43" s="61"/>
      <c r="E43" s="61"/>
      <c r="F43" s="7"/>
    </row>
    <row r="44" spans="3:16" x14ac:dyDescent="0.25">
      <c r="D44" s="1"/>
      <c r="E44" s="1"/>
      <c r="F44" s="7"/>
    </row>
    <row r="45" spans="3:16" x14ac:dyDescent="0.25">
      <c r="K45" s="69"/>
      <c r="L45" s="69"/>
      <c r="M45" s="69"/>
      <c r="N45" s="69"/>
      <c r="O45" s="41"/>
    </row>
    <row r="46" spans="3:16" x14ac:dyDescent="0.25">
      <c r="K46" s="70" t="s">
        <v>15</v>
      </c>
      <c r="L46" s="70"/>
      <c r="M46" s="70"/>
      <c r="N46" s="70"/>
      <c r="O46" s="42"/>
    </row>
  </sheetData>
  <sortState ref="E8:J28">
    <sortCondition ref="E8:E28"/>
  </sortState>
  <mergeCells count="50">
    <mergeCell ref="D43:E43"/>
    <mergeCell ref="K45:N45"/>
    <mergeCell ref="K46:N46"/>
    <mergeCell ref="D39:E39"/>
    <mergeCell ref="I39:J39"/>
    <mergeCell ref="D40:F40"/>
    <mergeCell ref="I40:J40"/>
    <mergeCell ref="D41:E41"/>
    <mergeCell ref="I41:J41"/>
    <mergeCell ref="D42:E42"/>
    <mergeCell ref="I42:J42"/>
    <mergeCell ref="E25:J25"/>
    <mergeCell ref="E26:J26"/>
    <mergeCell ref="E30:J30"/>
    <mergeCell ref="E37:J37"/>
    <mergeCell ref="D38:E38"/>
    <mergeCell ref="I38:J38"/>
    <mergeCell ref="E27:J27"/>
    <mergeCell ref="E28:J28"/>
    <mergeCell ref="E29:J29"/>
    <mergeCell ref="E31:J31"/>
    <mergeCell ref="E32:J32"/>
    <mergeCell ref="E33:J33"/>
    <mergeCell ref="E34:J34"/>
    <mergeCell ref="E35:J35"/>
    <mergeCell ref="E36:J36"/>
    <mergeCell ref="E24:J24"/>
    <mergeCell ref="E13:J13"/>
    <mergeCell ref="E14:J14"/>
    <mergeCell ref="E15:J15"/>
    <mergeCell ref="E17:J17"/>
    <mergeCell ref="E18:J18"/>
    <mergeCell ref="E19:J19"/>
    <mergeCell ref="E20:J20"/>
    <mergeCell ref="E21:J21"/>
    <mergeCell ref="E22:J22"/>
    <mergeCell ref="E23:J23"/>
    <mergeCell ref="E16:J16"/>
    <mergeCell ref="E12:J12"/>
    <mergeCell ref="C1:N1"/>
    <mergeCell ref="D2:N2"/>
    <mergeCell ref="E3:H3"/>
    <mergeCell ref="K3:L3"/>
    <mergeCell ref="E5:H5"/>
    <mergeCell ref="J5:K5"/>
    <mergeCell ref="E7:J7"/>
    <mergeCell ref="E8:J8"/>
    <mergeCell ref="E9:J9"/>
    <mergeCell ref="E10:J10"/>
    <mergeCell ref="E11:J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37"/>
  <sheetViews>
    <sheetView zoomScale="120" zoomScaleNormal="120" workbookViewId="0">
      <selection activeCell="E5" sqref="E5:H5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10" width="7.7109375" customWidth="1"/>
    <col min="11" max="11" width="8.85546875" customWidth="1"/>
    <col min="12" max="12" width="7.7109375" customWidth="1"/>
    <col min="13" max="14" width="7.42578125" customWidth="1"/>
    <col min="15" max="15" width="8" customWidth="1"/>
    <col min="16" max="16" width="10.7109375" customWidth="1"/>
    <col min="17" max="18" width="5.7109375" customWidth="1"/>
  </cols>
  <sheetData>
    <row r="1" spans="3:17" ht="15.75" x14ac:dyDescent="0.25">
      <c r="C1" s="57" t="s">
        <v>9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"/>
      <c r="Q1" s="2"/>
    </row>
    <row r="2" spans="3:17" x14ac:dyDescent="0.25">
      <c r="D2" s="58" t="s">
        <v>8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1"/>
      <c r="Q2" s="1"/>
    </row>
    <row r="3" spans="3:17" x14ac:dyDescent="0.25">
      <c r="D3" t="s">
        <v>0</v>
      </c>
      <c r="E3" s="72" t="s">
        <v>28</v>
      </c>
      <c r="F3" s="72"/>
      <c r="G3" s="72"/>
      <c r="H3" s="72"/>
      <c r="J3" t="s">
        <v>1</v>
      </c>
      <c r="K3" s="73" t="s">
        <v>30</v>
      </c>
      <c r="L3" s="73"/>
      <c r="O3" t="s">
        <v>2</v>
      </c>
      <c r="P3" s="21" t="s">
        <v>32</v>
      </c>
    </row>
    <row r="4" spans="3:17" ht="6.75" customHeight="1" x14ac:dyDescent="0.25"/>
    <row r="5" spans="3:17" x14ac:dyDescent="0.25">
      <c r="D5" t="s">
        <v>3</v>
      </c>
      <c r="E5" s="73" t="s">
        <v>29</v>
      </c>
      <c r="F5" s="73"/>
      <c r="G5" s="73"/>
      <c r="H5" s="73"/>
      <c r="J5" s="61" t="s">
        <v>19</v>
      </c>
      <c r="K5" s="61"/>
      <c r="L5" s="69" t="s">
        <v>25</v>
      </c>
      <c r="M5" s="69"/>
      <c r="N5" s="69"/>
      <c r="O5" s="69"/>
      <c r="P5" s="69"/>
    </row>
    <row r="6" spans="3:17" ht="11.25" customHeight="1" x14ac:dyDescent="0.25"/>
    <row r="7" spans="3:17" x14ac:dyDescent="0.25">
      <c r="C7" s="3" t="s">
        <v>4</v>
      </c>
      <c r="D7" s="3" t="s">
        <v>6</v>
      </c>
      <c r="E7" s="62" t="s">
        <v>5</v>
      </c>
      <c r="F7" s="62"/>
      <c r="G7" s="62"/>
      <c r="H7" s="62"/>
      <c r="I7" s="62"/>
      <c r="J7" s="62"/>
      <c r="K7" s="4" t="s">
        <v>7</v>
      </c>
      <c r="L7" s="4" t="s">
        <v>10</v>
      </c>
      <c r="M7" s="4" t="s">
        <v>11</v>
      </c>
      <c r="N7" s="37" t="s">
        <v>12</v>
      </c>
      <c r="O7" s="4" t="s">
        <v>27</v>
      </c>
      <c r="P7" s="8" t="s">
        <v>20</v>
      </c>
    </row>
    <row r="8" spans="3:17" ht="15.75" x14ac:dyDescent="0.25">
      <c r="C8" s="6">
        <f>[3]sheet1!A3</f>
        <v>1</v>
      </c>
      <c r="D8" s="49" t="str">
        <f>[3]sheet1!B3</f>
        <v>241U0143</v>
      </c>
      <c r="E8" s="54" t="str">
        <f>[3]sheet1!C3</f>
        <v>BAXIN CAGAL ITZIHUARY CAROLINA</v>
      </c>
      <c r="F8" s="55"/>
      <c r="G8" s="55"/>
      <c r="H8" s="55"/>
      <c r="I8" s="55"/>
      <c r="J8" s="56"/>
      <c r="K8" s="49">
        <v>0</v>
      </c>
      <c r="L8" s="4"/>
      <c r="M8" s="4"/>
      <c r="N8" s="37"/>
      <c r="O8" s="4"/>
      <c r="P8" s="9">
        <f>SUM(K8:N8)/4</f>
        <v>0</v>
      </c>
    </row>
    <row r="9" spans="3:17" ht="15.75" x14ac:dyDescent="0.25">
      <c r="C9" s="6">
        <f>[3]sheet1!A4</f>
        <v>2</v>
      </c>
      <c r="D9" s="49" t="str">
        <f>[3]sheet1!B4</f>
        <v>241U0147</v>
      </c>
      <c r="E9" s="54" t="str">
        <f>[3]sheet1!C4</f>
        <v>CASTILLO GONZÁLEZ ABRIL GUADALUPE</v>
      </c>
      <c r="F9" s="55"/>
      <c r="G9" s="55"/>
      <c r="H9" s="55"/>
      <c r="I9" s="55"/>
      <c r="J9" s="56"/>
      <c r="K9" s="49">
        <v>0</v>
      </c>
      <c r="L9" s="4"/>
      <c r="M9" s="4"/>
      <c r="N9" s="37"/>
      <c r="O9" s="4"/>
      <c r="P9" s="9">
        <f t="shared" ref="P9:P18" si="0">SUM(K9:N9)/4</f>
        <v>0</v>
      </c>
    </row>
    <row r="10" spans="3:17" ht="15.75" x14ac:dyDescent="0.25">
      <c r="C10" s="6">
        <f>[3]sheet1!A5</f>
        <v>3</v>
      </c>
      <c r="D10" s="49" t="str">
        <f>[3]sheet1!B5</f>
        <v>241U0149</v>
      </c>
      <c r="E10" s="54" t="str">
        <f>[3]sheet1!C5</f>
        <v>COBAXIN IXTEPAN GABRIEL DE JESUS</v>
      </c>
      <c r="F10" s="55"/>
      <c r="G10" s="55"/>
      <c r="H10" s="55"/>
      <c r="I10" s="55"/>
      <c r="J10" s="56"/>
      <c r="K10" s="49">
        <v>0</v>
      </c>
      <c r="L10" s="4"/>
      <c r="M10" s="4"/>
      <c r="N10" s="37"/>
      <c r="O10" s="4"/>
      <c r="P10" s="9">
        <f t="shared" si="0"/>
        <v>0</v>
      </c>
    </row>
    <row r="11" spans="3:17" ht="15.75" x14ac:dyDescent="0.25">
      <c r="C11" s="6">
        <f>[3]sheet1!A6</f>
        <v>4</v>
      </c>
      <c r="D11" s="49" t="str">
        <f>[3]sheet1!B6</f>
        <v>241U0151</v>
      </c>
      <c r="E11" s="54" t="str">
        <f>[3]sheet1!C6</f>
        <v>CORTES ZARATE JHOSUA ALEXANDER</v>
      </c>
      <c r="F11" s="55"/>
      <c r="G11" s="55"/>
      <c r="H11" s="55"/>
      <c r="I11" s="55"/>
      <c r="J11" s="56"/>
      <c r="K11" s="49">
        <v>76</v>
      </c>
      <c r="L11" s="4"/>
      <c r="M11" s="4"/>
      <c r="N11" s="37"/>
      <c r="O11" s="4"/>
      <c r="P11" s="9">
        <f t="shared" si="0"/>
        <v>19</v>
      </c>
    </row>
    <row r="12" spans="3:17" ht="15.75" x14ac:dyDescent="0.25">
      <c r="C12" s="6">
        <f>[3]sheet1!A7</f>
        <v>5</v>
      </c>
      <c r="D12" s="49" t="str">
        <f>[3]sheet1!B7</f>
        <v>241U0153</v>
      </c>
      <c r="E12" s="54" t="str">
        <f>[3]sheet1!C7</f>
        <v>DE LA CRUZ LOPEZ ALMA GISELLE</v>
      </c>
      <c r="F12" s="55"/>
      <c r="G12" s="55"/>
      <c r="H12" s="55"/>
      <c r="I12" s="55"/>
      <c r="J12" s="56"/>
      <c r="K12" s="49">
        <v>0</v>
      </c>
      <c r="L12" s="4"/>
      <c r="M12" s="4"/>
      <c r="N12" s="37"/>
      <c r="O12" s="4"/>
      <c r="P12" s="9">
        <f t="shared" si="0"/>
        <v>0</v>
      </c>
    </row>
    <row r="13" spans="3:17" ht="15.75" x14ac:dyDescent="0.25">
      <c r="C13" s="6">
        <f>[3]sheet1!A8</f>
        <v>6</v>
      </c>
      <c r="D13" s="49" t="str">
        <f>[3]sheet1!B8</f>
        <v>241U0155</v>
      </c>
      <c r="E13" s="54" t="str">
        <f>[3]sheet1!C8</f>
        <v>FLORES DELGADO ARTURO</v>
      </c>
      <c r="F13" s="55"/>
      <c r="G13" s="55"/>
      <c r="H13" s="55"/>
      <c r="I13" s="55"/>
      <c r="J13" s="56"/>
      <c r="K13" s="49">
        <v>0</v>
      </c>
      <c r="L13" s="4"/>
      <c r="M13" s="4"/>
      <c r="N13" s="37"/>
      <c r="O13" s="4"/>
      <c r="P13" s="9">
        <f t="shared" si="0"/>
        <v>0</v>
      </c>
    </row>
    <row r="14" spans="3:17" ht="15.75" x14ac:dyDescent="0.25">
      <c r="C14" s="6">
        <f>[3]sheet1!A9</f>
        <v>7</v>
      </c>
      <c r="D14" s="49" t="str">
        <f>[3]sheet1!B9</f>
        <v>241U0158</v>
      </c>
      <c r="E14" s="54" t="str">
        <f>[3]sheet1!C9</f>
        <v>HERNANDEZ PEREZ DANIEL TONATIUH</v>
      </c>
      <c r="F14" s="55"/>
      <c r="G14" s="55"/>
      <c r="H14" s="55"/>
      <c r="I14" s="55"/>
      <c r="J14" s="56"/>
      <c r="K14" s="49">
        <v>0</v>
      </c>
      <c r="L14" s="29"/>
      <c r="M14" s="4"/>
      <c r="N14" s="37"/>
      <c r="O14" s="4"/>
      <c r="P14" s="9">
        <f t="shared" si="0"/>
        <v>0</v>
      </c>
    </row>
    <row r="15" spans="3:17" ht="15.75" x14ac:dyDescent="0.25">
      <c r="C15" s="6">
        <f>[3]sheet1!A10</f>
        <v>8</v>
      </c>
      <c r="D15" s="48" t="str">
        <f>[3]sheet1!B10</f>
        <v>241U0461</v>
      </c>
      <c r="E15" s="54" t="str">
        <f>[3]sheet1!C10</f>
        <v>MANTILLA PUCHETA LEONARDO</v>
      </c>
      <c r="F15" s="55"/>
      <c r="G15" s="55"/>
      <c r="H15" s="55"/>
      <c r="I15" s="55"/>
      <c r="J15" s="56"/>
      <c r="K15" s="49">
        <v>0</v>
      </c>
      <c r="L15" s="29"/>
      <c r="M15" s="4"/>
      <c r="N15" s="37"/>
      <c r="O15" s="4"/>
      <c r="P15" s="9">
        <f t="shared" si="0"/>
        <v>0</v>
      </c>
    </row>
    <row r="16" spans="3:17" ht="15.75" x14ac:dyDescent="0.25">
      <c r="C16" s="6">
        <f>[3]sheet1!A11</f>
        <v>9</v>
      </c>
      <c r="D16" s="48" t="str">
        <f>[3]sheet1!B11</f>
        <v>241U0566</v>
      </c>
      <c r="E16" s="54" t="str">
        <f>[3]sheet1!C11</f>
        <v>MARINI ALVAREZ CYNTHIA AIDEE</v>
      </c>
      <c r="F16" s="55"/>
      <c r="G16" s="55"/>
      <c r="H16" s="55"/>
      <c r="I16" s="55"/>
      <c r="J16" s="56"/>
      <c r="K16" s="49">
        <v>75</v>
      </c>
      <c r="L16" s="29"/>
      <c r="M16" s="4"/>
      <c r="N16" s="37"/>
      <c r="O16" s="4"/>
      <c r="P16" s="9">
        <f t="shared" si="0"/>
        <v>18.75</v>
      </c>
    </row>
    <row r="17" spans="3:16" ht="15.75" x14ac:dyDescent="0.25">
      <c r="C17" s="6">
        <f>[3]sheet1!A12</f>
        <v>10</v>
      </c>
      <c r="D17" s="48" t="str">
        <f>[3]sheet1!B12</f>
        <v>241U0162</v>
      </c>
      <c r="E17" s="54" t="str">
        <f>[3]sheet1!C12</f>
        <v>MARTINEZ CAGAL CESAR EDUARDO</v>
      </c>
      <c r="F17" s="55"/>
      <c r="G17" s="55"/>
      <c r="H17" s="55"/>
      <c r="I17" s="55"/>
      <c r="J17" s="56"/>
      <c r="K17" s="49">
        <v>70</v>
      </c>
      <c r="L17" s="29"/>
      <c r="M17" s="4"/>
      <c r="N17" s="37"/>
      <c r="O17" s="4"/>
      <c r="P17" s="9">
        <f t="shared" si="0"/>
        <v>17.5</v>
      </c>
    </row>
    <row r="18" spans="3:16" ht="15.75" x14ac:dyDescent="0.25">
      <c r="C18" s="6">
        <f>[3]sheet1!A13</f>
        <v>11</v>
      </c>
      <c r="D18" s="48" t="str">
        <f>[3]sheet1!B13</f>
        <v>241U0170</v>
      </c>
      <c r="E18" s="54" t="str">
        <f>[3]sheet1!C13</f>
        <v>POLITO VILLEGAS EMMANUEL</v>
      </c>
      <c r="F18" s="55"/>
      <c r="G18" s="55"/>
      <c r="H18" s="55"/>
      <c r="I18" s="55"/>
      <c r="J18" s="56"/>
      <c r="K18" s="49">
        <v>0</v>
      </c>
      <c r="L18" s="29"/>
      <c r="M18" s="4"/>
      <c r="N18" s="37"/>
      <c r="O18" s="4"/>
      <c r="P18" s="9">
        <f t="shared" si="0"/>
        <v>0</v>
      </c>
    </row>
    <row r="19" spans="3:16" ht="15.75" x14ac:dyDescent="0.25">
      <c r="C19" s="6"/>
      <c r="D19" s="48"/>
      <c r="E19" s="54"/>
      <c r="F19" s="55"/>
      <c r="G19" s="55"/>
      <c r="H19" s="55"/>
      <c r="I19" s="55"/>
      <c r="J19" s="56"/>
      <c r="K19" s="49"/>
      <c r="L19" s="29"/>
      <c r="M19" s="4"/>
      <c r="N19" s="37"/>
      <c r="O19" s="4"/>
      <c r="P19" s="9"/>
    </row>
    <row r="20" spans="3:16" ht="15.75" x14ac:dyDescent="0.25">
      <c r="C20" s="6"/>
      <c r="D20" s="48"/>
      <c r="E20" s="54"/>
      <c r="F20" s="55"/>
      <c r="G20" s="55"/>
      <c r="H20" s="55"/>
      <c r="I20" s="55"/>
      <c r="J20" s="56"/>
      <c r="K20" s="49"/>
      <c r="L20" s="29"/>
      <c r="M20" s="4"/>
      <c r="N20" s="37"/>
      <c r="O20" s="4"/>
      <c r="P20" s="9"/>
    </row>
    <row r="21" spans="3:16" ht="15.75" x14ac:dyDescent="0.25">
      <c r="C21" s="6"/>
      <c r="D21" s="48"/>
      <c r="E21" s="54"/>
      <c r="F21" s="55"/>
      <c r="G21" s="55"/>
      <c r="H21" s="55"/>
      <c r="I21" s="55"/>
      <c r="J21" s="56"/>
      <c r="K21" s="48"/>
      <c r="L21" s="29"/>
      <c r="M21" s="4"/>
      <c r="N21" s="37"/>
      <c r="O21" s="4"/>
      <c r="P21" s="9"/>
    </row>
    <row r="22" spans="3:16" ht="15.75" x14ac:dyDescent="0.25">
      <c r="C22" s="6"/>
      <c r="D22" s="48"/>
      <c r="E22" s="54"/>
      <c r="F22" s="55"/>
      <c r="G22" s="55"/>
      <c r="H22" s="55"/>
      <c r="I22" s="55"/>
      <c r="J22" s="56"/>
      <c r="K22" s="48"/>
      <c r="L22" s="29"/>
      <c r="M22" s="4"/>
      <c r="N22" s="37"/>
      <c r="O22" s="4"/>
      <c r="P22" s="9"/>
    </row>
    <row r="23" spans="3:16" ht="15.75" x14ac:dyDescent="0.25">
      <c r="C23" s="6"/>
      <c r="D23" s="48"/>
      <c r="E23" s="54"/>
      <c r="F23" s="55"/>
      <c r="G23" s="55"/>
      <c r="H23" s="55"/>
      <c r="I23" s="55"/>
      <c r="J23" s="56"/>
      <c r="K23" s="48"/>
      <c r="L23" s="29"/>
      <c r="M23" s="4"/>
      <c r="N23" s="37"/>
      <c r="O23" s="4"/>
      <c r="P23" s="9"/>
    </row>
    <row r="24" spans="3:16" ht="15.75" x14ac:dyDescent="0.25">
      <c r="C24" s="6"/>
      <c r="D24" s="48"/>
      <c r="E24" s="54"/>
      <c r="F24" s="55"/>
      <c r="G24" s="55"/>
      <c r="H24" s="55"/>
      <c r="I24" s="55"/>
      <c r="J24" s="56"/>
      <c r="K24" s="48"/>
      <c r="L24" s="29"/>
      <c r="M24" s="4"/>
      <c r="N24" s="37"/>
      <c r="O24" s="4"/>
      <c r="P24" s="9"/>
    </row>
    <row r="25" spans="3:16" ht="15.75" x14ac:dyDescent="0.25">
      <c r="C25" s="6"/>
      <c r="D25" s="48"/>
      <c r="E25" s="54"/>
      <c r="F25" s="55"/>
      <c r="G25" s="55"/>
      <c r="H25" s="55"/>
      <c r="I25" s="55"/>
      <c r="J25" s="56"/>
      <c r="K25" s="48"/>
      <c r="L25" s="29"/>
      <c r="M25" s="4"/>
      <c r="N25" s="37"/>
      <c r="O25" s="4"/>
      <c r="P25" s="9"/>
    </row>
    <row r="26" spans="3:16" x14ac:dyDescent="0.25">
      <c r="C26" s="6"/>
      <c r="D26" s="26"/>
      <c r="E26" s="85"/>
      <c r="F26" s="85"/>
      <c r="G26" s="85"/>
      <c r="H26" s="85"/>
      <c r="I26" s="85"/>
      <c r="J26" s="85"/>
      <c r="K26" s="22"/>
      <c r="L26" s="22"/>
      <c r="M26" s="30"/>
      <c r="N26" s="30"/>
      <c r="O26" s="30"/>
      <c r="P26" s="28"/>
    </row>
    <row r="27" spans="3:16" x14ac:dyDescent="0.25">
      <c r="C27" s="3"/>
      <c r="D27" s="26"/>
      <c r="E27" s="86" t="s">
        <v>23</v>
      </c>
      <c r="F27" s="87"/>
      <c r="G27" s="87"/>
      <c r="H27" s="87"/>
      <c r="I27" s="87"/>
      <c r="J27" s="88"/>
      <c r="K27" s="31">
        <f>SUM(K8:K25)/22</f>
        <v>10.045454545454545</v>
      </c>
      <c r="L27" s="22">
        <f>SUM(L8:L25)/22</f>
        <v>0</v>
      </c>
      <c r="M27" s="30"/>
      <c r="N27" s="30"/>
      <c r="O27" s="30"/>
      <c r="P27" s="28"/>
    </row>
    <row r="28" spans="3:16" ht="18.75" x14ac:dyDescent="0.3">
      <c r="C28" s="6"/>
      <c r="D28" s="27"/>
      <c r="E28" s="64" t="s">
        <v>24</v>
      </c>
      <c r="F28" s="65"/>
      <c r="G28" s="65"/>
      <c r="H28" s="65"/>
      <c r="I28" s="65"/>
      <c r="J28" s="66"/>
      <c r="K28" s="32">
        <f>COUNTIF(K7:K25,"&gt;=63")</f>
        <v>3</v>
      </c>
      <c r="L28" s="23">
        <f>COUNTIF(L7:L25,"&gt;=65")</f>
        <v>0</v>
      </c>
      <c r="M28" s="27"/>
      <c r="N28" s="27"/>
      <c r="O28" s="27"/>
      <c r="P28" s="28"/>
    </row>
    <row r="29" spans="3:16" x14ac:dyDescent="0.25">
      <c r="D29" s="61"/>
      <c r="E29" s="61"/>
      <c r="F29" s="1"/>
      <c r="I29" s="67" t="s">
        <v>16</v>
      </c>
      <c r="J29" s="67"/>
      <c r="K29" s="45">
        <f>COUNTIF(K8:K25,"&gt;=70")</f>
        <v>3</v>
      </c>
      <c r="L29" s="10">
        <f>COUNTIF(L8:L25,"&gt;=70")</f>
        <v>0</v>
      </c>
      <c r="M29" s="10">
        <f>COUNTIF(M8:M28,"&gt;=70")</f>
        <v>0</v>
      </c>
      <c r="N29" s="39"/>
      <c r="O29" s="10">
        <f>COUNTIF(O8:O28,"&gt;=70")</f>
        <v>0</v>
      </c>
      <c r="P29" s="14">
        <f>COUNTIF(P8:P27,"&gt;=70")</f>
        <v>0</v>
      </c>
    </row>
    <row r="30" spans="3:16" x14ac:dyDescent="0.25">
      <c r="D30" s="61"/>
      <c r="E30" s="61"/>
      <c r="F30" s="7"/>
      <c r="I30" s="68" t="s">
        <v>17</v>
      </c>
      <c r="J30" s="68"/>
      <c r="K30" s="44">
        <f>COUNTIF(K8:K25,"&lt;70")</f>
        <v>8</v>
      </c>
      <c r="L30" s="11"/>
      <c r="M30" s="11">
        <f>COUNTIF(M8:M28,"&lt;70")</f>
        <v>0</v>
      </c>
      <c r="N30" s="38"/>
      <c r="O30" s="11">
        <f>COUNTIF(O8:O28,"&lt;70")</f>
        <v>0</v>
      </c>
      <c r="P30" s="11">
        <f>COUNTIF(P8:P28,"&lt;70")</f>
        <v>11</v>
      </c>
    </row>
    <row r="31" spans="3:16" x14ac:dyDescent="0.25">
      <c r="D31" s="61"/>
      <c r="E31" s="61"/>
      <c r="F31" s="61"/>
      <c r="I31" s="68" t="s">
        <v>18</v>
      </c>
      <c r="J31" s="68"/>
      <c r="K31" s="11">
        <v>23</v>
      </c>
      <c r="L31" s="11"/>
      <c r="M31" s="11">
        <f>COUNT(M8:M28)</f>
        <v>0</v>
      </c>
      <c r="N31" s="38"/>
      <c r="O31" s="11">
        <f>COUNT(O8:O28)</f>
        <v>0</v>
      </c>
      <c r="P31" s="11">
        <f>COUNT(P8:P28)</f>
        <v>11</v>
      </c>
    </row>
    <row r="32" spans="3:16" x14ac:dyDescent="0.25">
      <c r="D32" s="61"/>
      <c r="E32" s="61"/>
      <c r="F32" s="1"/>
      <c r="I32" s="71" t="s">
        <v>13</v>
      </c>
      <c r="J32" s="71"/>
      <c r="K32" s="12">
        <f>K29/K31</f>
        <v>0.13043478260869565</v>
      </c>
      <c r="L32" s="13" t="e">
        <f t="shared" ref="L32:P32" si="1">L29/L31</f>
        <v>#DIV/0!</v>
      </c>
      <c r="M32" s="13" t="e">
        <f t="shared" si="1"/>
        <v>#DIV/0!</v>
      </c>
      <c r="N32" s="13"/>
      <c r="O32" s="13" t="e">
        <f t="shared" si="1"/>
        <v>#DIV/0!</v>
      </c>
      <c r="P32" s="13">
        <f t="shared" si="1"/>
        <v>0</v>
      </c>
    </row>
    <row r="33" spans="4:16" x14ac:dyDescent="0.25">
      <c r="D33" s="61"/>
      <c r="E33" s="61"/>
      <c r="F33" s="1"/>
      <c r="I33" s="71" t="s">
        <v>14</v>
      </c>
      <c r="J33" s="71"/>
      <c r="K33" s="12">
        <f>K30/K31</f>
        <v>0.34782608695652173</v>
      </c>
      <c r="L33" s="12" t="e">
        <f t="shared" ref="L33:P33" si="2">L30/L31</f>
        <v>#DIV/0!</v>
      </c>
      <c r="M33" s="13" t="e">
        <f t="shared" si="2"/>
        <v>#DIV/0!</v>
      </c>
      <c r="N33" s="13"/>
      <c r="O33" s="13" t="e">
        <f t="shared" si="2"/>
        <v>#DIV/0!</v>
      </c>
      <c r="P33" s="13">
        <f t="shared" si="2"/>
        <v>1</v>
      </c>
    </row>
    <row r="34" spans="4:16" x14ac:dyDescent="0.25">
      <c r="D34" s="61"/>
      <c r="E34" s="61"/>
      <c r="F34" s="7"/>
    </row>
    <row r="35" spans="4:16" x14ac:dyDescent="0.25">
      <c r="D35" s="1"/>
      <c r="E35" s="1"/>
      <c r="F35" s="7"/>
    </row>
    <row r="36" spans="4:16" x14ac:dyDescent="0.25">
      <c r="K36" s="69"/>
      <c r="L36" s="69"/>
      <c r="M36" s="69"/>
      <c r="N36" s="69"/>
      <c r="O36" s="69"/>
    </row>
    <row r="37" spans="4:16" x14ac:dyDescent="0.25">
      <c r="K37" s="70" t="s">
        <v>15</v>
      </c>
      <c r="L37" s="70"/>
      <c r="M37" s="70"/>
      <c r="N37" s="70"/>
      <c r="O37" s="70"/>
    </row>
  </sheetData>
  <mergeCells count="42">
    <mergeCell ref="D33:E33"/>
    <mergeCell ref="I33:J33"/>
    <mergeCell ref="D34:E34"/>
    <mergeCell ref="K36:O36"/>
    <mergeCell ref="K37:O37"/>
    <mergeCell ref="D30:E30"/>
    <mergeCell ref="I30:J30"/>
    <mergeCell ref="D31:F31"/>
    <mergeCell ref="I31:J31"/>
    <mergeCell ref="D32:E32"/>
    <mergeCell ref="I32:J32"/>
    <mergeCell ref="E26:J26"/>
    <mergeCell ref="E27:J27"/>
    <mergeCell ref="E28:J28"/>
    <mergeCell ref="D29:E29"/>
    <mergeCell ref="I29:J29"/>
    <mergeCell ref="E23:J23"/>
    <mergeCell ref="E24:J24"/>
    <mergeCell ref="E25:J25"/>
    <mergeCell ref="E20:J20"/>
    <mergeCell ref="E21:J21"/>
    <mergeCell ref="E16:J16"/>
    <mergeCell ref="E17:J17"/>
    <mergeCell ref="E18:J18"/>
    <mergeCell ref="E19:J19"/>
    <mergeCell ref="E22:J22"/>
    <mergeCell ref="E15:J15"/>
    <mergeCell ref="C1:O1"/>
    <mergeCell ref="D2:O2"/>
    <mergeCell ref="E3:H3"/>
    <mergeCell ref="K3:L3"/>
    <mergeCell ref="E5:H5"/>
    <mergeCell ref="J5:K5"/>
    <mergeCell ref="L5:P5"/>
    <mergeCell ref="E7:J7"/>
    <mergeCell ref="E8:J8"/>
    <mergeCell ref="E9:J9"/>
    <mergeCell ref="E11:J11"/>
    <mergeCell ref="E14:J14"/>
    <mergeCell ref="E12:J12"/>
    <mergeCell ref="E13:J13"/>
    <mergeCell ref="E10:J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CAL. INT. 101C</vt:lpstr>
      <vt:lpstr>CALC VECT. 304A</vt:lpstr>
      <vt:lpstr>CALC VECT. 304B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Ing. Oliveros</cp:lastModifiedBy>
  <cp:lastPrinted>2023-03-25T03:32:36Z</cp:lastPrinted>
  <dcterms:created xsi:type="dcterms:W3CDTF">2023-03-14T19:16:59Z</dcterms:created>
  <dcterms:modified xsi:type="dcterms:W3CDTF">2025-09-24T01:07:00Z</dcterms:modified>
</cp:coreProperties>
</file>