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EMESTRE AGOSTO - DIC 2025\REPORTES_AGO_DIC_2025\SGI\FINAL_AGO_DIC_25\"/>
    </mc:Choice>
  </mc:AlternateContent>
  <xr:revisionPtr revIDLastSave="0" documentId="13_ncr:1_{E9D13497-70FB-4771-A826-3E1934FFAA46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7" i="31" l="1"/>
  <c r="G27" i="31"/>
  <c r="F27" i="31"/>
  <c r="K13" i="30" l="1"/>
  <c r="K14" i="30"/>
  <c r="K15" i="30"/>
  <c r="K16" i="30"/>
  <c r="O27" i="31"/>
  <c r="N27" i="31"/>
  <c r="L27" i="31"/>
  <c r="M27" i="31" s="1"/>
  <c r="H27" i="31"/>
  <c r="F26" i="31"/>
  <c r="J26" i="31"/>
  <c r="K26" i="31"/>
  <c r="E26" i="31"/>
  <c r="D26" i="31"/>
  <c r="C26" i="31"/>
  <c r="B26" i="31"/>
  <c r="F25" i="31"/>
  <c r="J25" i="31"/>
  <c r="K25" i="31"/>
  <c r="E25" i="31"/>
  <c r="D25" i="31"/>
  <c r="C25" i="31"/>
  <c r="B25" i="31"/>
  <c r="F24" i="31"/>
  <c r="M24" i="31"/>
  <c r="E24" i="31"/>
  <c r="D24" i="31"/>
  <c r="C24" i="31"/>
  <c r="B24" i="31"/>
  <c r="F23" i="31"/>
  <c r="M23" i="31"/>
  <c r="E23" i="31"/>
  <c r="D23" i="31"/>
  <c r="C23" i="31"/>
  <c r="B23" i="31"/>
  <c r="F22" i="31"/>
  <c r="J22" i="31"/>
  <c r="K22" i="31"/>
  <c r="E22" i="31"/>
  <c r="D22" i="31"/>
  <c r="C22" i="31"/>
  <c r="B22" i="31"/>
  <c r="F21" i="31"/>
  <c r="J21" i="31"/>
  <c r="K21" i="31"/>
  <c r="E21" i="31"/>
  <c r="D21" i="31"/>
  <c r="C21" i="31"/>
  <c r="B21" i="31"/>
  <c r="F20" i="31"/>
  <c r="M20" i="31"/>
  <c r="E20" i="31"/>
  <c r="D20" i="31"/>
  <c r="C20" i="31"/>
  <c r="B20" i="31"/>
  <c r="F19" i="31"/>
  <c r="M19" i="31"/>
  <c r="E19" i="31"/>
  <c r="D19" i="31"/>
  <c r="C19" i="31"/>
  <c r="B19" i="31"/>
  <c r="F18" i="31"/>
  <c r="I18" i="31"/>
  <c r="E18" i="31"/>
  <c r="D18" i="31"/>
  <c r="C18" i="31"/>
  <c r="B18" i="31"/>
  <c r="F17" i="31"/>
  <c r="M17" i="31"/>
  <c r="E17" i="31"/>
  <c r="D17" i="31"/>
  <c r="B17" i="31"/>
  <c r="F16" i="31"/>
  <c r="M16" i="31"/>
  <c r="E16" i="31"/>
  <c r="D16" i="31"/>
  <c r="B16" i="31"/>
  <c r="F15" i="31"/>
  <c r="M15" i="31"/>
  <c r="E15" i="31"/>
  <c r="D15" i="31"/>
  <c r="B15" i="31"/>
  <c r="F14" i="31"/>
  <c r="I14" i="31"/>
  <c r="E14" i="31"/>
  <c r="D14" i="31"/>
  <c r="B14" i="31"/>
  <c r="F13" i="31"/>
  <c r="M13" i="31"/>
  <c r="E13" i="31"/>
  <c r="D13" i="31"/>
  <c r="B13" i="31"/>
  <c r="C9" i="31"/>
  <c r="M7" i="31"/>
  <c r="I7" i="31"/>
  <c r="F7" i="31"/>
  <c r="F5" i="31"/>
  <c r="O27" i="30"/>
  <c r="N27" i="30"/>
  <c r="L27" i="30"/>
  <c r="H27" i="30"/>
  <c r="G27" i="30"/>
  <c r="J27" i="30" s="1"/>
  <c r="K27" i="30" s="1"/>
  <c r="F26" i="30"/>
  <c r="J26" i="30"/>
  <c r="K26" i="30"/>
  <c r="E26" i="30"/>
  <c r="D26" i="30"/>
  <c r="C26" i="30"/>
  <c r="B26" i="30"/>
  <c r="F25" i="30"/>
  <c r="J25" i="30"/>
  <c r="K25" i="30"/>
  <c r="E25" i="30"/>
  <c r="D25" i="30"/>
  <c r="C25" i="30"/>
  <c r="B25" i="30"/>
  <c r="F24" i="30"/>
  <c r="M24" i="30"/>
  <c r="E24" i="30"/>
  <c r="D24" i="30"/>
  <c r="C24" i="30"/>
  <c r="B24" i="30"/>
  <c r="F23" i="30"/>
  <c r="M23" i="30"/>
  <c r="E23" i="30"/>
  <c r="D23" i="30"/>
  <c r="C23" i="30"/>
  <c r="B23" i="30"/>
  <c r="F22" i="30"/>
  <c r="I22" i="30"/>
  <c r="E22" i="30"/>
  <c r="D22" i="30"/>
  <c r="C22" i="30"/>
  <c r="B22" i="30"/>
  <c r="F21" i="30"/>
  <c r="J21" i="30"/>
  <c r="K21" i="30"/>
  <c r="E21" i="30"/>
  <c r="D21" i="30"/>
  <c r="C21" i="30"/>
  <c r="B21" i="30"/>
  <c r="F20" i="30"/>
  <c r="M20" i="30"/>
  <c r="E20" i="30"/>
  <c r="D20" i="30"/>
  <c r="C20" i="30"/>
  <c r="B20" i="30"/>
  <c r="F19" i="30"/>
  <c r="M19" i="30"/>
  <c r="E19" i="30"/>
  <c r="D19" i="30"/>
  <c r="C19" i="30"/>
  <c r="B19" i="30"/>
  <c r="F18" i="30"/>
  <c r="I18" i="30"/>
  <c r="E18" i="30"/>
  <c r="D18" i="30"/>
  <c r="C18" i="30"/>
  <c r="B18" i="30"/>
  <c r="F17" i="30"/>
  <c r="J17" i="30"/>
  <c r="K17" i="30" s="1"/>
  <c r="E17" i="30"/>
  <c r="D17" i="30"/>
  <c r="B17" i="30"/>
  <c r="F16" i="30"/>
  <c r="M16" i="30"/>
  <c r="E16" i="30"/>
  <c r="D16" i="30"/>
  <c r="B16" i="30"/>
  <c r="F15" i="30"/>
  <c r="M15" i="30"/>
  <c r="E15" i="30"/>
  <c r="D15" i="30"/>
  <c r="B15" i="30"/>
  <c r="F14" i="30"/>
  <c r="I14" i="30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/>
  <c r="B15" i="27"/>
  <c r="D15" i="27"/>
  <c r="E15" i="27"/>
  <c r="F15" i="27"/>
  <c r="J15" i="27"/>
  <c r="K15" i="27"/>
  <c r="B16" i="27"/>
  <c r="D16" i="27"/>
  <c r="E16" i="27"/>
  <c r="F16" i="27"/>
  <c r="I16" i="27"/>
  <c r="B17" i="27"/>
  <c r="D17" i="27"/>
  <c r="E17" i="27"/>
  <c r="F17" i="27"/>
  <c r="J17" i="27"/>
  <c r="K17" i="27"/>
  <c r="B18" i="27"/>
  <c r="C18" i="27"/>
  <c r="D18" i="27"/>
  <c r="E18" i="27"/>
  <c r="F18" i="27"/>
  <c r="M18" i="27"/>
  <c r="B19" i="27"/>
  <c r="C19" i="27"/>
  <c r="D19" i="27"/>
  <c r="E19" i="27"/>
  <c r="F19" i="27"/>
  <c r="I19" i="27"/>
  <c r="B20" i="27"/>
  <c r="C20" i="27"/>
  <c r="D20" i="27"/>
  <c r="E20" i="27"/>
  <c r="F20" i="27"/>
  <c r="J20" i="27"/>
  <c r="K20" i="27"/>
  <c r="B21" i="27"/>
  <c r="C21" i="27"/>
  <c r="D21" i="27"/>
  <c r="E21" i="27"/>
  <c r="F21" i="27"/>
  <c r="J21" i="27"/>
  <c r="K21" i="27"/>
  <c r="B22" i="27"/>
  <c r="C22" i="27"/>
  <c r="D22" i="27"/>
  <c r="E22" i="27"/>
  <c r="F22" i="27"/>
  <c r="J22" i="27"/>
  <c r="K22" i="27"/>
  <c r="B23" i="27"/>
  <c r="C23" i="27"/>
  <c r="D23" i="27"/>
  <c r="E23" i="27"/>
  <c r="F23" i="27"/>
  <c r="M23" i="27"/>
  <c r="B24" i="27"/>
  <c r="C24" i="27"/>
  <c r="D24" i="27"/>
  <c r="E24" i="27"/>
  <c r="F24" i="27"/>
  <c r="J24" i="27"/>
  <c r="K24" i="27"/>
  <c r="B25" i="27"/>
  <c r="C25" i="27"/>
  <c r="D25" i="27"/>
  <c r="E25" i="27"/>
  <c r="F25" i="27"/>
  <c r="J25" i="27"/>
  <c r="K25" i="27"/>
  <c r="B26" i="27"/>
  <c r="C26" i="27"/>
  <c r="D26" i="27"/>
  <c r="E26" i="27"/>
  <c r="F26" i="27"/>
  <c r="I26" i="27"/>
  <c r="D13" i="27"/>
  <c r="E13" i="27"/>
  <c r="F13" i="27"/>
  <c r="J13" i="27"/>
  <c r="K13" i="27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/>
  <c r="I26" i="26"/>
  <c r="M25" i="26"/>
  <c r="J25" i="26"/>
  <c r="K25" i="26"/>
  <c r="I25" i="26"/>
  <c r="M24" i="26"/>
  <c r="J24" i="26"/>
  <c r="K24" i="26"/>
  <c r="I24" i="26"/>
  <c r="M23" i="26"/>
  <c r="J23" i="26"/>
  <c r="K23" i="26"/>
  <c r="I23" i="26"/>
  <c r="M22" i="26"/>
  <c r="J22" i="26"/>
  <c r="K22" i="26"/>
  <c r="I22" i="26"/>
  <c r="M21" i="26"/>
  <c r="J21" i="26"/>
  <c r="K21" i="26"/>
  <c r="I21" i="26"/>
  <c r="M20" i="26"/>
  <c r="J20" i="26"/>
  <c r="K20" i="26"/>
  <c r="I20" i="26"/>
  <c r="M19" i="26"/>
  <c r="J19" i="26"/>
  <c r="K19" i="26"/>
  <c r="I19" i="26"/>
  <c r="M18" i="26"/>
  <c r="J18" i="26"/>
  <c r="K18" i="26"/>
  <c r="I18" i="26"/>
  <c r="M17" i="26"/>
  <c r="J17" i="26"/>
  <c r="M16" i="26"/>
  <c r="J16" i="26"/>
  <c r="M15" i="26"/>
  <c r="J15" i="26"/>
  <c r="M14" i="26"/>
  <c r="J14" i="26"/>
  <c r="M13" i="26"/>
  <c r="J13" i="26"/>
  <c r="M17" i="27"/>
  <c r="M21" i="27"/>
  <c r="J24" i="31"/>
  <c r="K24" i="31"/>
  <c r="J19" i="27"/>
  <c r="K19" i="27"/>
  <c r="I14" i="27"/>
  <c r="M22" i="27"/>
  <c r="J26" i="27"/>
  <c r="K26" i="27"/>
  <c r="J15" i="30"/>
  <c r="I24" i="27"/>
  <c r="J19" i="30"/>
  <c r="K19" i="30"/>
  <c r="M15" i="27"/>
  <c r="M20" i="27"/>
  <c r="M24" i="27"/>
  <c r="I15" i="31"/>
  <c r="J16" i="27"/>
  <c r="K16" i="27"/>
  <c r="M19" i="27"/>
  <c r="I23" i="27"/>
  <c r="J23" i="30"/>
  <c r="K23" i="30"/>
  <c r="I20" i="31"/>
  <c r="I23" i="31"/>
  <c r="M27" i="26"/>
  <c r="I15" i="27"/>
  <c r="J23" i="27"/>
  <c r="K23" i="27"/>
  <c r="J23" i="31"/>
  <c r="K23" i="31"/>
  <c r="J15" i="31"/>
  <c r="K15" i="31"/>
  <c r="J27" i="26"/>
  <c r="K27" i="26"/>
  <c r="J14" i="27"/>
  <c r="K14" i="27"/>
  <c r="I18" i="27"/>
  <c r="M26" i="27"/>
  <c r="J14" i="30"/>
  <c r="J18" i="30"/>
  <c r="K18" i="30"/>
  <c r="J22" i="30"/>
  <c r="K22" i="30"/>
  <c r="J14" i="31"/>
  <c r="K14" i="31"/>
  <c r="I19" i="31"/>
  <c r="J18" i="27"/>
  <c r="K18" i="27"/>
  <c r="I22" i="27"/>
  <c r="M25" i="27"/>
  <c r="I16" i="30"/>
  <c r="I20" i="30"/>
  <c r="I24" i="30"/>
  <c r="J18" i="31"/>
  <c r="K18" i="31"/>
  <c r="J19" i="31"/>
  <c r="K19" i="31"/>
  <c r="M13" i="27"/>
  <c r="M16" i="27"/>
  <c r="I20" i="27"/>
  <c r="F27" i="30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/>
  <c r="I21" i="31"/>
  <c r="M22" i="31"/>
  <c r="I25" i="31"/>
  <c r="M26" i="31"/>
  <c r="J13" i="31"/>
  <c r="K13" i="31" s="1"/>
  <c r="J17" i="31"/>
  <c r="K17" i="31" s="1"/>
  <c r="I22" i="31"/>
  <c r="I26" i="31"/>
  <c r="I27" i="26"/>
  <c r="M13" i="30"/>
  <c r="M17" i="30"/>
  <c r="M21" i="30"/>
  <c r="M25" i="30"/>
  <c r="I13" i="30"/>
  <c r="M14" i="30"/>
  <c r="J16" i="30"/>
  <c r="I17" i="30"/>
  <c r="M18" i="30"/>
  <c r="J20" i="30"/>
  <c r="K20" i="30"/>
  <c r="I21" i="30"/>
  <c r="M22" i="30"/>
  <c r="J24" i="30"/>
  <c r="K24" i="30"/>
  <c r="I25" i="30"/>
  <c r="M26" i="30"/>
  <c r="J13" i="30"/>
  <c r="I26" i="30"/>
  <c r="I21" i="27"/>
  <c r="I25" i="27"/>
  <c r="I17" i="27"/>
  <c r="F27" i="27"/>
  <c r="J27" i="27"/>
  <c r="K27" i="27"/>
  <c r="I13" i="27"/>
  <c r="M27" i="30"/>
  <c r="I27" i="30"/>
  <c r="I27" i="27"/>
  <c r="M27" i="27"/>
  <c r="J27" i="31" l="1"/>
  <c r="K27" i="3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<sst xmlns="http://schemas.openxmlformats.org/spreadsheetml/2006/main" count="163" uniqueCount="48">
  <si>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</si>
  <si>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</si>
  <si>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</si>
  <si>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</si>
  <si>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</si>
  <si>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</si>
  <si>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</si>
  <si>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</si>
  <si>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</si>
  <si>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</si>
  <si>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</si>
  <si>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</si>
  <si>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</si>
  <si>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</si>
  <si>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</si>
  <si>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</si>
  <si>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</si>
  <si>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</si>
  <si>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</si>
  <si>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</si>
  <si>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</si>
  <si>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</si>
  <si>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</si>
  <si>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</si>
  <si>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</si>
  <si>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</si>
  <si>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</si>
  <si>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</si>
  <si>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</si>
  <si>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</si>
  <si>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</si>
  <si>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</si>
  <si>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SISTEMAS COMPUTACIONALES</t>
  </si>
  <si>
    <t>AGOSTO - DICIEMBRE 2025</t>
  </si>
  <si>
    <t>M.T.I. MONTSERRAT MASDEFIOL SUÁREZ</t>
  </si>
  <si>
    <t>FUNDAMENTOS DE PROGRAMACIÓN</t>
  </si>
  <si>
    <t>ING. EN SISTEMAS COMPUTACIONALES</t>
  </si>
  <si>
    <t>FUNDAMENTOS EN INGENIERÍA DE SOFTWARE</t>
  </si>
  <si>
    <t>GESTIÓN DE PROYECTOS DE SOFTWARE</t>
  </si>
  <si>
    <t>104 A</t>
  </si>
  <si>
    <t>504 A</t>
  </si>
  <si>
    <t>504 B</t>
  </si>
  <si>
    <t>704 A</t>
  </si>
  <si>
    <t>704 B</t>
  </si>
  <si>
    <t xml:space="preserve"> </t>
  </si>
  <si>
    <t>II</t>
  </si>
  <si>
    <t>T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</si>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</sst>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9" fontId="11" fillId="0" borderId="1" xfId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7" zoomScale="80" zoomScaleNormal="100" zoomScaleSheetLayoutView="80" zoomScalePageLayoutView="70" workbookViewId="0">
      <selection activeCell="N13" sqref="N1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34" t="s">
        <v>28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ht="13" x14ac:dyDescent="0.3">
      <c r="A5" s="16"/>
      <c r="B5" s="37" t="s">
        <v>1</v>
      </c>
      <c r="C5" s="37"/>
      <c r="D5" s="37"/>
      <c r="E5" s="37"/>
      <c r="F5" s="38" t="s">
        <v>32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 t="s">
        <v>3</v>
      </c>
      <c r="D7" s="29"/>
      <c r="E7" s="11" t="s">
        <v>4</v>
      </c>
      <c r="F7" s="5">
        <v>5</v>
      </c>
      <c r="H7" s="4" t="s">
        <v>5</v>
      </c>
      <c r="I7" s="5">
        <v>3</v>
      </c>
      <c r="J7" s="39" t="s">
        <v>6</v>
      </c>
      <c r="K7" s="39"/>
      <c r="L7" s="39"/>
      <c r="M7" s="29" t="s">
        <v>33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">
        <v>34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ht="13" x14ac:dyDescent="0.25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" x14ac:dyDescent="0.25">
      <c r="A13" s="17"/>
      <c r="B13" s="7" t="s">
        <v>35</v>
      </c>
      <c r="C13" s="8" t="s">
        <v>20</v>
      </c>
      <c r="D13" s="8" t="s">
        <v>39</v>
      </c>
      <c r="E13" s="8" t="s">
        <v>36</v>
      </c>
      <c r="F13" s="8">
        <v>28</v>
      </c>
      <c r="G13" s="8">
        <v>22</v>
      </c>
      <c r="H13" s="8">
        <v>0</v>
      </c>
      <c r="I13" s="9" t="s">
        <v>44</v>
      </c>
      <c r="J13" s="8">
        <f t="shared" ref="J13:J27" si="0">(F13-SUM(G13:H13))-L13</f>
        <v>6</v>
      </c>
      <c r="K13" s="9" t="s">
        <v>44</v>
      </c>
      <c r="L13" s="8"/>
      <c r="M13" s="9">
        <f t="shared" ref="M13:M27" si="1">L13/F13</f>
        <v>0</v>
      </c>
      <c r="N13" s="8">
        <v>61</v>
      </c>
      <c r="O13" s="12">
        <v>0.79</v>
      </c>
      <c r="P13" s="17"/>
    </row>
    <row r="14" spans="1:16" s="10" customFormat="1" ht="25" x14ac:dyDescent="0.25">
      <c r="A14" s="17"/>
      <c r="B14" s="7" t="s">
        <v>37</v>
      </c>
      <c r="C14" s="8" t="s">
        <v>20</v>
      </c>
      <c r="D14" s="8" t="s">
        <v>40</v>
      </c>
      <c r="E14" s="8" t="s">
        <v>36</v>
      </c>
      <c r="F14" s="8">
        <v>21</v>
      </c>
      <c r="G14" s="8">
        <v>18</v>
      </c>
      <c r="H14" s="8">
        <v>0</v>
      </c>
      <c r="I14" s="9" t="s">
        <v>44</v>
      </c>
      <c r="J14" s="8">
        <f>(F14-SUM(G14:H14))-L14</f>
        <v>3</v>
      </c>
      <c r="K14" s="9" t="s">
        <v>44</v>
      </c>
      <c r="L14" s="8"/>
      <c r="M14" s="9">
        <f t="shared" si="1"/>
        <v>0</v>
      </c>
      <c r="N14" s="8">
        <v>70</v>
      </c>
      <c r="O14" s="12">
        <v>0.86</v>
      </c>
      <c r="P14" s="17"/>
    </row>
    <row r="15" spans="1:16" s="10" customFormat="1" ht="25" x14ac:dyDescent="0.25">
      <c r="A15" s="17"/>
      <c r="B15" s="7" t="s">
        <v>37</v>
      </c>
      <c r="C15" s="8" t="s">
        <v>20</v>
      </c>
      <c r="D15" s="8" t="s">
        <v>41</v>
      </c>
      <c r="E15" s="8" t="s">
        <v>36</v>
      </c>
      <c r="F15" s="8">
        <v>17</v>
      </c>
      <c r="G15" s="8">
        <v>15</v>
      </c>
      <c r="H15" s="8">
        <v>0</v>
      </c>
      <c r="I15" s="9" t="s">
        <v>44</v>
      </c>
      <c r="J15" s="8">
        <f t="shared" ref="J15:J26" si="2">(F15-SUM(G15:H15))-L15</f>
        <v>2</v>
      </c>
      <c r="K15" s="9" t="s">
        <v>44</v>
      </c>
      <c r="L15" s="8"/>
      <c r="M15" s="9">
        <f t="shared" si="1"/>
        <v>0</v>
      </c>
      <c r="N15" s="8">
        <v>69</v>
      </c>
      <c r="O15" s="12">
        <v>0.63</v>
      </c>
      <c r="P15" s="17"/>
    </row>
    <row r="16" spans="1:16" s="10" customFormat="1" ht="25" x14ac:dyDescent="0.25">
      <c r="A16" s="17"/>
      <c r="B16" s="7" t="s">
        <v>38</v>
      </c>
      <c r="C16" s="8" t="s">
        <v>20</v>
      </c>
      <c r="D16" s="8" t="s">
        <v>42</v>
      </c>
      <c r="E16" s="8" t="s">
        <v>36</v>
      </c>
      <c r="F16" s="8">
        <v>27</v>
      </c>
      <c r="G16" s="8">
        <v>27</v>
      </c>
      <c r="H16" s="8">
        <v>0</v>
      </c>
      <c r="I16" s="9" t="s">
        <v>44</v>
      </c>
      <c r="J16" s="8">
        <f t="shared" si="2"/>
        <v>0</v>
      </c>
      <c r="K16" s="9" t="s">
        <v>44</v>
      </c>
      <c r="L16" s="8"/>
      <c r="M16" s="9">
        <f t="shared" si="1"/>
        <v>0</v>
      </c>
      <c r="N16" s="8">
        <v>79</v>
      </c>
      <c r="O16" s="12">
        <v>0.56000000000000005</v>
      </c>
      <c r="P16" s="17"/>
    </row>
    <row r="17" spans="1:16" s="10" customFormat="1" ht="25" x14ac:dyDescent="0.25">
      <c r="A17" s="17"/>
      <c r="B17" s="7" t="s">
        <v>38</v>
      </c>
      <c r="C17" s="8" t="s">
        <v>20</v>
      </c>
      <c r="D17" s="8" t="s">
        <v>43</v>
      </c>
      <c r="E17" s="8" t="s">
        <v>36</v>
      </c>
      <c r="F17" s="8">
        <v>9</v>
      </c>
      <c r="G17" s="8">
        <v>9</v>
      </c>
      <c r="H17" s="8">
        <v>0</v>
      </c>
      <c r="I17" s="9" t="s">
        <v>44</v>
      </c>
      <c r="J17" s="8">
        <f t="shared" si="2"/>
        <v>0</v>
      </c>
      <c r="K17" s="9" t="s">
        <v>44</v>
      </c>
      <c r="L17" s="8"/>
      <c r="M17" s="9">
        <f t="shared" si="1"/>
        <v>0</v>
      </c>
      <c r="N17" s="8">
        <v>78</v>
      </c>
      <c r="O17" s="12">
        <v>0.56000000000000005</v>
      </c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ref="I18:I26" si="3">(G18+H18)/F18</f>
        <v>#DIV/0!</v>
      </c>
      <c r="J18" s="8">
        <f t="shared" si="2"/>
        <v>0</v>
      </c>
      <c r="K18" s="9" t="e">
        <f t="shared" ref="K18:K27" si="4">J18/F18</f>
        <v>#DIV/0!</v>
      </c>
      <c r="L18" s="8"/>
      <c r="M18" s="9" t="e">
        <f t="shared" si="1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2"/>
        <v>0</v>
      </c>
      <c r="K19" s="9" t="e">
        <f t="shared" si="4"/>
        <v>#DIV/0!</v>
      </c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2"/>
        <v>0</v>
      </c>
      <c r="K20" s="9" t="e">
        <f t="shared" si="4"/>
        <v>#DIV/0!</v>
      </c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2"/>
        <v>0</v>
      </c>
      <c r="K21" s="9" t="e">
        <f t="shared" si="4"/>
        <v>#DIV/0!</v>
      </c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2"/>
        <v>0</v>
      </c>
      <c r="K22" s="9" t="e">
        <f t="shared" si="4"/>
        <v>#DIV/0!</v>
      </c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2"/>
        <v>0</v>
      </c>
      <c r="K23" s="9" t="e">
        <f t="shared" si="4"/>
        <v>#DIV/0!</v>
      </c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2"/>
        <v>0</v>
      </c>
      <c r="K24" s="9" t="e">
        <f t="shared" si="4"/>
        <v>#DIV/0!</v>
      </c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2"/>
        <v>0</v>
      </c>
      <c r="K25" s="9" t="e">
        <f t="shared" si="4"/>
        <v>#DIV/0!</v>
      </c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2"/>
        <v>0</v>
      </c>
      <c r="K26" s="9" t="e">
        <f t="shared" si="4"/>
        <v>#DIV/0!</v>
      </c>
      <c r="L26" s="8"/>
      <c r="M26" s="9" t="e">
        <f t="shared" si="1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102</v>
      </c>
      <c r="G27" s="20">
        <f>SUM(G13:G26)</f>
        <v>91</v>
      </c>
      <c r="H27" s="20">
        <f>SUM(H13:H26)</f>
        <v>0</v>
      </c>
      <c r="I27" s="21">
        <f>SUM(G27:H27)/F27</f>
        <v>0.89215686274509809</v>
      </c>
      <c r="J27" s="20">
        <f t="shared" si="0"/>
        <v>11</v>
      </c>
      <c r="K27" s="21">
        <f t="shared" si="4"/>
        <v>0.10784313725490197</v>
      </c>
      <c r="L27" s="20">
        <f>SUM(L13:L26)</f>
        <v>0</v>
      </c>
      <c r="M27" s="21">
        <f t="shared" si="1"/>
        <v>0</v>
      </c>
      <c r="N27" s="20">
        <f>AVERAGE(N13:N26)</f>
        <v>71.400000000000006</v>
      </c>
      <c r="O27" s="22">
        <f>AVERAGE(O13:O26)</f>
        <v>0.67999999999999994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P30"/>
  <sheetViews>
    <sheetView view="pageBreakPreview" topLeftCell="A18" zoomScale="80" zoomScaleNormal="100" zoomScaleSheetLayoutView="80" zoomScalePageLayoutView="70" workbookViewId="0">
      <selection activeCell="N22" sqref="N2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34" t="s">
        <v>29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ht="13" x14ac:dyDescent="0.3">
      <c r="A5" s="16"/>
      <c r="B5" s="37" t="s">
        <v>1</v>
      </c>
      <c r="C5" s="37"/>
      <c r="D5" s="37"/>
      <c r="E5" s="37"/>
      <c r="F5" s="38" t="str">
        <f>'1'!F5</f>
        <v>EN SISTEMAS COMPUTACIONALES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 t="s">
        <v>27</v>
      </c>
      <c r="D7" s="29"/>
      <c r="E7" s="11" t="s">
        <v>4</v>
      </c>
      <c r="F7" s="5">
        <f>'1'!F7</f>
        <v>5</v>
      </c>
      <c r="H7" s="4" t="s">
        <v>5</v>
      </c>
      <c r="I7" s="5">
        <f>'1'!I7</f>
        <v>3</v>
      </c>
      <c r="J7" s="39" t="s">
        <v>6</v>
      </c>
      <c r="K7" s="39"/>
      <c r="L7" s="39"/>
      <c r="M7" s="29" t="str">
        <f>'1'!M7</f>
        <v>AGOSTO - DICIEMBRE 2025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tr">
        <f>'1'!C9</f>
        <v>M.T.I. MONTSERRAT MASDEFIOL SUÁREZ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ht="13" x14ac:dyDescent="0.25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" x14ac:dyDescent="0.25">
      <c r="A13" s="17"/>
      <c r="B13" s="13" t="str">
        <f>'1'!B13</f>
        <v>FUNDAMENTOS DE PROGRAMACIÓN</v>
      </c>
      <c r="C13" s="8" t="s">
        <v>45</v>
      </c>
      <c r="D13" s="8" t="str">
        <f>'1'!D13</f>
        <v>104 A</v>
      </c>
      <c r="E13" s="8" t="str">
        <f>'1'!E13</f>
        <v>ING. EN SISTEMAS COMPUTACIONALES</v>
      </c>
      <c r="F13" s="8">
        <f>'1'!F13</f>
        <v>28</v>
      </c>
      <c r="G13" s="8">
        <v>17</v>
      </c>
      <c r="H13" s="8">
        <v>0</v>
      </c>
      <c r="I13" s="23">
        <f>(G13+H13)/F13</f>
        <v>0.6071428571428571</v>
      </c>
      <c r="J13" s="8">
        <f t="shared" ref="J13:J27" si="0">(F13-SUM(G13:H13))-L13</f>
        <v>11</v>
      </c>
      <c r="K13" s="23">
        <f t="shared" ref="K13:K27" si="1">J13/F13</f>
        <v>0.39285714285714285</v>
      </c>
      <c r="L13" s="8"/>
      <c r="M13" s="9">
        <f t="shared" ref="M13:M27" si="2">L13/F13</f>
        <v>0</v>
      </c>
      <c r="N13" s="8">
        <v>49</v>
      </c>
      <c r="O13" s="12">
        <v>0.61</v>
      </c>
      <c r="P13" s="17"/>
    </row>
    <row r="14" spans="1:16" s="10" customFormat="1" ht="25" x14ac:dyDescent="0.25">
      <c r="A14" s="17"/>
      <c r="B14" s="13" t="str">
        <f>'1'!B14</f>
        <v>FUNDAMENTOS EN INGENIERÍA DE SOFTWARE</v>
      </c>
      <c r="C14" s="8" t="s">
        <v>45</v>
      </c>
      <c r="D14" s="8" t="str">
        <f>'1'!D14</f>
        <v>504 A</v>
      </c>
      <c r="E14" s="8" t="str">
        <f>'1'!E14</f>
        <v>ING. EN SISTEMAS COMPUTACIONALES</v>
      </c>
      <c r="F14" s="8">
        <f>'1'!F14</f>
        <v>21</v>
      </c>
      <c r="G14" s="8">
        <v>17</v>
      </c>
      <c r="H14" s="8">
        <v>0</v>
      </c>
      <c r="I14" s="23">
        <f t="shared" ref="I14:I26" si="3">(G14+H14)/F14</f>
        <v>0.80952380952380953</v>
      </c>
      <c r="J14" s="8">
        <f>(F14-SUM(G14:H14))-L14</f>
        <v>4</v>
      </c>
      <c r="K14" s="23">
        <f t="shared" si="1"/>
        <v>0.19047619047619047</v>
      </c>
      <c r="L14" s="8"/>
      <c r="M14" s="9">
        <f t="shared" si="2"/>
        <v>0</v>
      </c>
      <c r="N14" s="8">
        <v>72</v>
      </c>
      <c r="O14" s="12">
        <v>0.81</v>
      </c>
      <c r="P14" s="17"/>
    </row>
    <row r="15" spans="1:16" s="10" customFormat="1" ht="25" x14ac:dyDescent="0.25">
      <c r="A15" s="17"/>
      <c r="B15" s="13" t="str">
        <f>'1'!B15</f>
        <v>FUNDAMENTOS EN INGENIERÍA DE SOFTWARE</v>
      </c>
      <c r="C15" s="8" t="s">
        <v>45</v>
      </c>
      <c r="D15" s="8" t="str">
        <f>'1'!D15</f>
        <v>504 B</v>
      </c>
      <c r="E15" s="8" t="str">
        <f>'1'!E15</f>
        <v>ING. EN SISTEMAS COMPUTACIONALES</v>
      </c>
      <c r="F15" s="8">
        <f>'1'!F15</f>
        <v>17</v>
      </c>
      <c r="G15" s="8">
        <v>13</v>
      </c>
      <c r="H15" s="8">
        <v>0</v>
      </c>
      <c r="I15" s="23">
        <f t="shared" si="3"/>
        <v>0.76470588235294112</v>
      </c>
      <c r="J15" s="8">
        <f t="shared" ref="J15:J26" si="4">(F15-SUM(G15:H15))-L15</f>
        <v>4</v>
      </c>
      <c r="K15" s="23">
        <f t="shared" si="1"/>
        <v>0.23529411764705882</v>
      </c>
      <c r="L15" s="8"/>
      <c r="M15" s="9">
        <f t="shared" si="2"/>
        <v>0</v>
      </c>
      <c r="N15" s="8">
        <v>62</v>
      </c>
      <c r="O15" s="12">
        <v>0.56000000000000005</v>
      </c>
      <c r="P15" s="17"/>
    </row>
    <row r="16" spans="1:16" s="10" customFormat="1" ht="25" x14ac:dyDescent="0.25">
      <c r="A16" s="17"/>
      <c r="B16" s="13" t="str">
        <f>'1'!B16</f>
        <v>GESTIÓN DE PROYECTOS DE SOFTWARE</v>
      </c>
      <c r="C16" s="8" t="s">
        <v>45</v>
      </c>
      <c r="D16" s="8" t="str">
        <f>'1'!D16</f>
        <v>704 A</v>
      </c>
      <c r="E16" s="8" t="str">
        <f>'1'!E16</f>
        <v>ING. EN SISTEMAS COMPUTACIONALES</v>
      </c>
      <c r="F16" s="8">
        <f>'1'!F16</f>
        <v>27</v>
      </c>
      <c r="G16" s="8">
        <v>27</v>
      </c>
      <c r="H16" s="8">
        <v>0</v>
      </c>
      <c r="I16" s="23">
        <f t="shared" si="3"/>
        <v>1</v>
      </c>
      <c r="J16" s="8">
        <f t="shared" si="4"/>
        <v>0</v>
      </c>
      <c r="K16" s="23">
        <f t="shared" si="1"/>
        <v>0</v>
      </c>
      <c r="L16" s="8"/>
      <c r="M16" s="9">
        <f t="shared" si="2"/>
        <v>0</v>
      </c>
      <c r="N16" s="8">
        <v>89</v>
      </c>
      <c r="O16" s="12">
        <v>0.7</v>
      </c>
      <c r="P16" s="17"/>
    </row>
    <row r="17" spans="1:16" s="10" customFormat="1" ht="25" x14ac:dyDescent="0.25">
      <c r="A17" s="17"/>
      <c r="B17" s="13" t="str">
        <f>'1'!B17</f>
        <v>GESTIÓN DE PROYECTOS DE SOFTWARE</v>
      </c>
      <c r="C17" s="8" t="s">
        <v>45</v>
      </c>
      <c r="D17" s="8" t="str">
        <f>'1'!D17</f>
        <v>704 B</v>
      </c>
      <c r="E17" s="8" t="str">
        <f>'1'!E17</f>
        <v>ING. EN SISTEMAS COMPUTACIONALES</v>
      </c>
      <c r="F17" s="8">
        <f>'1'!F17</f>
        <v>9</v>
      </c>
      <c r="G17" s="8">
        <v>9</v>
      </c>
      <c r="H17" s="8">
        <v>0</v>
      </c>
      <c r="I17" s="23">
        <f t="shared" si="3"/>
        <v>1</v>
      </c>
      <c r="J17" s="8">
        <f t="shared" si="4"/>
        <v>0</v>
      </c>
      <c r="K17" s="23">
        <f t="shared" si="1"/>
        <v>0</v>
      </c>
      <c r="L17" s="8"/>
      <c r="M17" s="9">
        <f t="shared" si="2"/>
        <v>0</v>
      </c>
      <c r="N17" s="8">
        <v>81</v>
      </c>
      <c r="O17" s="12">
        <v>0.33</v>
      </c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102</v>
      </c>
      <c r="G27" s="20">
        <f>SUM(G13:G26)</f>
        <v>83</v>
      </c>
      <c r="H27" s="20">
        <f>SUM(H13:H26)</f>
        <v>0</v>
      </c>
      <c r="I27" s="21">
        <f>SUM(G27:H27)/F27</f>
        <v>0.81372549019607843</v>
      </c>
      <c r="J27" s="20">
        <f t="shared" si="0"/>
        <v>19</v>
      </c>
      <c r="K27" s="21">
        <f t="shared" si="1"/>
        <v>0.18627450980392157</v>
      </c>
      <c r="L27" s="20">
        <f>SUM(L13:L26)</f>
        <v>0</v>
      </c>
      <c r="M27" s="21">
        <f t="shared" si="2"/>
        <v>0</v>
      </c>
      <c r="N27" s="20">
        <f>AVERAGE(N13:N26)</f>
        <v>70.599999999999994</v>
      </c>
      <c r="O27" s="22">
        <f>AVERAGE(O13:O26)</f>
        <v>0.60199999999999998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P30"/>
  <sheetViews>
    <sheetView view="pageBreakPreview" zoomScale="80" zoomScaleNormal="100" zoomScaleSheetLayoutView="80" zoomScalePageLayoutView="70" workbookViewId="0">
      <selection activeCell="R14" sqref="R1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34" t="s">
        <v>30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ht="13" x14ac:dyDescent="0.3">
      <c r="A5" s="16"/>
      <c r="B5" s="37" t="s">
        <v>1</v>
      </c>
      <c r="C5" s="37"/>
      <c r="D5" s="37"/>
      <c r="E5" s="37"/>
      <c r="F5" s="38" t="str">
        <f>'1'!F5</f>
        <v>EN SISTEMAS COMPUTACIONALES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>
        <v>3</v>
      </c>
      <c r="D7" s="29"/>
      <c r="E7" s="11" t="s">
        <v>4</v>
      </c>
      <c r="F7" s="5">
        <f>'1'!F7</f>
        <v>5</v>
      </c>
      <c r="H7" s="4" t="s">
        <v>5</v>
      </c>
      <c r="I7" s="5">
        <f>'1'!I7</f>
        <v>3</v>
      </c>
      <c r="J7" s="39" t="s">
        <v>6</v>
      </c>
      <c r="K7" s="39"/>
      <c r="L7" s="39"/>
      <c r="M7" s="29" t="str">
        <f>'1'!M7</f>
        <v>AGOSTO - DICIEMBRE 2025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tr">
        <f>'1'!C9</f>
        <v>M.T.I. MONTSERRAT MASDEFIOL SUÁREZ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ht="13" x14ac:dyDescent="0.25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" x14ac:dyDescent="0.25">
      <c r="A13" s="17"/>
      <c r="B13" s="13" t="str">
        <f>'1'!B13</f>
        <v>FUNDAMENTOS DE PROGRAMACIÓN</v>
      </c>
      <c r="C13" s="8" t="s">
        <v>47</v>
      </c>
      <c r="D13" s="8" t="str">
        <f>'1'!D13</f>
        <v>104 A</v>
      </c>
      <c r="E13" s="8" t="str">
        <f>'1'!E13</f>
        <v>ING. EN SISTEMAS COMPUTACIONALES</v>
      </c>
      <c r="F13" s="8">
        <f>'1'!F13</f>
        <v>28</v>
      </c>
      <c r="G13" s="8">
        <v>17</v>
      </c>
      <c r="H13" s="8">
        <v>0</v>
      </c>
      <c r="I13" s="23">
        <f>(G13+H13)/F13</f>
        <v>0.6071428571428571</v>
      </c>
      <c r="J13" s="8">
        <f t="shared" ref="J13:J27" si="0">(F13-SUM(G13:H13))-L13</f>
        <v>11</v>
      </c>
      <c r="K13" s="23">
        <f t="shared" ref="K13:K27" si="1">J13/F13</f>
        <v>0.39285714285714285</v>
      </c>
      <c r="L13" s="8"/>
      <c r="M13" s="9">
        <f t="shared" ref="M13:M27" si="2">L13/F13</f>
        <v>0</v>
      </c>
      <c r="N13" s="8">
        <v>48</v>
      </c>
      <c r="O13" s="12">
        <v>0.61</v>
      </c>
      <c r="P13" s="17"/>
    </row>
    <row r="14" spans="1:16" s="10" customFormat="1" ht="25" x14ac:dyDescent="0.25">
      <c r="A14" s="17"/>
      <c r="B14" s="13" t="str">
        <f>'1'!B14</f>
        <v>FUNDAMENTOS EN INGENIERÍA DE SOFTWARE</v>
      </c>
      <c r="C14" s="8" t="s">
        <v>47</v>
      </c>
      <c r="D14" s="8" t="str">
        <f>'1'!D14</f>
        <v>504 A</v>
      </c>
      <c r="E14" s="8" t="str">
        <f>'1'!E14</f>
        <v>ING. EN SISTEMAS COMPUTACIONALES</v>
      </c>
      <c r="F14" s="8">
        <f>'1'!F14</f>
        <v>21</v>
      </c>
      <c r="G14" s="8">
        <v>13</v>
      </c>
      <c r="H14" s="8">
        <v>0</v>
      </c>
      <c r="I14" s="23">
        <f t="shared" ref="I14:I26" si="3">(G14+H14)/F14</f>
        <v>0.61904761904761907</v>
      </c>
      <c r="J14" s="8">
        <f>(F14-SUM(G14:H14))-L14</f>
        <v>8</v>
      </c>
      <c r="K14" s="23">
        <f t="shared" si="1"/>
        <v>0.38095238095238093</v>
      </c>
      <c r="L14" s="8"/>
      <c r="M14" s="9">
        <f t="shared" si="2"/>
        <v>0</v>
      </c>
      <c r="N14" s="8">
        <v>51</v>
      </c>
      <c r="O14" s="12">
        <v>0.62</v>
      </c>
      <c r="P14" s="17"/>
    </row>
    <row r="15" spans="1:16" s="10" customFormat="1" ht="25" x14ac:dyDescent="0.25">
      <c r="A15" s="17"/>
      <c r="B15" s="13" t="str">
        <f>'1'!B15</f>
        <v>FUNDAMENTOS EN INGENIERÍA DE SOFTWARE</v>
      </c>
      <c r="C15" s="8" t="s">
        <v>47</v>
      </c>
      <c r="D15" s="8" t="str">
        <f>'1'!D15</f>
        <v>504 B</v>
      </c>
      <c r="E15" s="8" t="str">
        <f>'1'!E15</f>
        <v>ING. EN SISTEMAS COMPUTACIONALES</v>
      </c>
      <c r="F15" s="8">
        <f>'1'!F15</f>
        <v>17</v>
      </c>
      <c r="G15" s="8">
        <v>12</v>
      </c>
      <c r="H15" s="8">
        <v>0</v>
      </c>
      <c r="I15" s="23">
        <f t="shared" si="3"/>
        <v>0.70588235294117652</v>
      </c>
      <c r="J15" s="8">
        <f t="shared" ref="J15:J26" si="4">(F15-SUM(G15:H15))-L15</f>
        <v>5</v>
      </c>
      <c r="K15" s="23">
        <f t="shared" si="1"/>
        <v>0.29411764705882354</v>
      </c>
      <c r="L15" s="8"/>
      <c r="M15" s="9">
        <f t="shared" si="2"/>
        <v>0</v>
      </c>
      <c r="N15" s="8">
        <v>54</v>
      </c>
      <c r="O15" s="12">
        <v>0.44</v>
      </c>
      <c r="P15" s="17"/>
    </row>
    <row r="16" spans="1:16" s="10" customFormat="1" ht="25" x14ac:dyDescent="0.25">
      <c r="A16" s="17"/>
      <c r="B16" s="13" t="str">
        <f>'1'!B16</f>
        <v>GESTIÓN DE PROYECTOS DE SOFTWARE</v>
      </c>
      <c r="C16" s="8" t="s">
        <v>47</v>
      </c>
      <c r="D16" s="8" t="str">
        <f>'1'!D16</f>
        <v>704 A</v>
      </c>
      <c r="E16" s="8" t="str">
        <f>'1'!E16</f>
        <v>ING. EN SISTEMAS COMPUTACIONALES</v>
      </c>
      <c r="F16" s="8">
        <f>'1'!F16</f>
        <v>27</v>
      </c>
      <c r="G16" s="8">
        <v>27</v>
      </c>
      <c r="H16" s="8">
        <v>0</v>
      </c>
      <c r="I16" s="23">
        <f t="shared" si="3"/>
        <v>1</v>
      </c>
      <c r="J16" s="8">
        <f t="shared" si="4"/>
        <v>0</v>
      </c>
      <c r="K16" s="23">
        <f t="shared" si="1"/>
        <v>0</v>
      </c>
      <c r="L16" s="8"/>
      <c r="M16" s="9">
        <f t="shared" si="2"/>
        <v>0</v>
      </c>
      <c r="N16" s="8">
        <v>82</v>
      </c>
      <c r="O16" s="12">
        <v>0.52</v>
      </c>
      <c r="P16" s="17"/>
    </row>
    <row r="17" spans="1:16" s="10" customFormat="1" ht="25" x14ac:dyDescent="0.25">
      <c r="A17" s="17"/>
      <c r="B17" s="13" t="str">
        <f>'1'!B17</f>
        <v>GESTIÓN DE PROYECTOS DE SOFTWARE</v>
      </c>
      <c r="C17" s="8" t="s">
        <v>47</v>
      </c>
      <c r="D17" s="8" t="str">
        <f>'1'!D17</f>
        <v>704 B</v>
      </c>
      <c r="E17" s="8" t="str">
        <f>'1'!E17</f>
        <v>ING. EN SISTEMAS COMPUTACIONALES</v>
      </c>
      <c r="F17" s="8">
        <f>'1'!F17</f>
        <v>9</v>
      </c>
      <c r="G17" s="8">
        <v>9</v>
      </c>
      <c r="H17" s="8">
        <v>0</v>
      </c>
      <c r="I17" s="23">
        <f t="shared" si="3"/>
        <v>1</v>
      </c>
      <c r="J17" s="8">
        <f t="shared" si="4"/>
        <v>0</v>
      </c>
      <c r="K17" s="23">
        <f t="shared" si="1"/>
        <v>0</v>
      </c>
      <c r="L17" s="8"/>
      <c r="M17" s="9">
        <f t="shared" si="2"/>
        <v>0</v>
      </c>
      <c r="N17" s="8">
        <v>77</v>
      </c>
      <c r="O17" s="12">
        <v>0.44</v>
      </c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102</v>
      </c>
      <c r="G27" s="20">
        <f>SUM(G13:G26)</f>
        <v>78</v>
      </c>
      <c r="H27" s="20">
        <f>SUM(H13:H26)</f>
        <v>0</v>
      </c>
      <c r="I27" s="21">
        <f>SUM(G27:H27)/F27</f>
        <v>0.76470588235294112</v>
      </c>
      <c r="J27" s="20">
        <f t="shared" si="0"/>
        <v>24</v>
      </c>
      <c r="K27" s="21">
        <f t="shared" si="1"/>
        <v>0.23529411764705882</v>
      </c>
      <c r="L27" s="20">
        <f>SUM(L13:L26)</f>
        <v>0</v>
      </c>
      <c r="M27" s="21">
        <f t="shared" si="2"/>
        <v>0</v>
      </c>
      <c r="N27" s="20">
        <f>AVERAGE(N13:N26)</f>
        <v>62.4</v>
      </c>
      <c r="O27" s="22">
        <f>AVERAGE(O13:O26)</f>
        <v>0.52600000000000002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A1:P30"/>
  <sheetViews>
    <sheetView tabSelected="1" topLeftCell="A10" zoomScale="80" zoomScaleNormal="80" zoomScaleSheetLayoutView="100" zoomScalePageLayoutView="70" workbookViewId="0">
      <selection activeCell="S25" sqref="S2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34" t="s">
        <v>31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ht="13" x14ac:dyDescent="0.3">
      <c r="A5" s="16"/>
      <c r="B5" s="37" t="s">
        <v>1</v>
      </c>
      <c r="C5" s="37"/>
      <c r="D5" s="37"/>
      <c r="E5" s="37"/>
      <c r="F5" s="38" t="str">
        <f>'1'!F5</f>
        <v>EN SISTEMAS COMPUTACIONALES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5</v>
      </c>
      <c r="H7" s="4" t="s">
        <v>5</v>
      </c>
      <c r="I7" s="5">
        <f>'1'!I7</f>
        <v>3</v>
      </c>
      <c r="J7" s="39" t="s">
        <v>6</v>
      </c>
      <c r="K7" s="39"/>
      <c r="L7" s="39"/>
      <c r="M7" s="29" t="str">
        <f>'1'!M7</f>
        <v>AGOSTO - DICIEMBRE 2025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tr">
        <f>'1'!C9</f>
        <v>M.T.I. MONTSERRAT MASDEFIOL SUÁREZ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ht="13" x14ac:dyDescent="0.25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" x14ac:dyDescent="0.25">
      <c r="A13" s="17"/>
      <c r="B13" s="13" t="str">
        <f>'1'!B13</f>
        <v>FUNDAMENTOS DE PROGRAMACIÓN</v>
      </c>
      <c r="C13" s="8" t="s">
        <v>46</v>
      </c>
      <c r="D13" s="8" t="str">
        <f>'1'!D13</f>
        <v>104 A</v>
      </c>
      <c r="E13" s="8" t="str">
        <f>'1'!E13</f>
        <v>ING. EN SISTEMAS COMPUTACIONALES</v>
      </c>
      <c r="F13" s="8">
        <f>'1'!F13</f>
        <v>28</v>
      </c>
      <c r="G13" s="8">
        <v>9</v>
      </c>
      <c r="H13" s="8">
        <v>16</v>
      </c>
      <c r="I13" s="9">
        <f>(G13+H13)/F13</f>
        <v>0.8928571428571429</v>
      </c>
      <c r="J13" s="8">
        <f t="shared" ref="J13:J27" si="0">(F13-SUM(G13:H13))-L13</f>
        <v>3</v>
      </c>
      <c r="K13" s="9">
        <f t="shared" ref="K13:K27" si="1">J13/F13</f>
        <v>0.10714285714285714</v>
      </c>
      <c r="L13" s="8">
        <v>0</v>
      </c>
      <c r="M13" s="9">
        <f t="shared" ref="M13:M27" si="2">L13/F13</f>
        <v>0</v>
      </c>
      <c r="N13" s="8">
        <v>68</v>
      </c>
      <c r="O13" s="12">
        <v>0.89</v>
      </c>
      <c r="P13" s="17"/>
    </row>
    <row r="14" spans="1:16" s="10" customFormat="1" ht="25" x14ac:dyDescent="0.25">
      <c r="A14" s="17"/>
      <c r="B14" s="13" t="str">
        <f>'1'!B14</f>
        <v>FUNDAMENTOS EN INGENIERÍA DE SOFTWARE</v>
      </c>
      <c r="C14" s="8" t="s">
        <v>46</v>
      </c>
      <c r="D14" s="8" t="str">
        <f>'1'!D14</f>
        <v>504 A</v>
      </c>
      <c r="E14" s="8" t="str">
        <f>'1'!E14</f>
        <v>ING. EN SISTEMAS COMPUTACIONALES</v>
      </c>
      <c r="F14" s="8">
        <f>'1'!F14</f>
        <v>21</v>
      </c>
      <c r="G14" s="8">
        <v>13</v>
      </c>
      <c r="H14" s="8">
        <v>3</v>
      </c>
      <c r="I14" s="9">
        <f t="shared" ref="I14:I26" si="3">(G14+H14)/F14</f>
        <v>0.76190476190476186</v>
      </c>
      <c r="J14" s="8">
        <f>(F14-SUM(G14:H14))-L14</f>
        <v>4</v>
      </c>
      <c r="K14" s="9">
        <f t="shared" si="1"/>
        <v>0.19047619047619047</v>
      </c>
      <c r="L14" s="8">
        <v>1</v>
      </c>
      <c r="M14" s="9">
        <f t="shared" si="2"/>
        <v>4.7619047619047616E-2</v>
      </c>
      <c r="N14" s="8">
        <v>63</v>
      </c>
      <c r="O14" s="12">
        <v>0.76</v>
      </c>
      <c r="P14" s="17"/>
    </row>
    <row r="15" spans="1:16" s="10" customFormat="1" ht="25" x14ac:dyDescent="0.25">
      <c r="A15" s="17"/>
      <c r="B15" s="13" t="str">
        <f>'1'!B15</f>
        <v>FUNDAMENTOS EN INGENIERÍA DE SOFTWARE</v>
      </c>
      <c r="C15" s="8" t="s">
        <v>46</v>
      </c>
      <c r="D15" s="8" t="str">
        <f>'1'!D15</f>
        <v>504 B</v>
      </c>
      <c r="E15" s="8" t="str">
        <f>'1'!E15</f>
        <v>ING. EN SISTEMAS COMPUTACIONALES</v>
      </c>
      <c r="F15" s="8">
        <f>'1'!F15</f>
        <v>17</v>
      </c>
      <c r="G15" s="8">
        <v>9</v>
      </c>
      <c r="H15" s="8">
        <v>6</v>
      </c>
      <c r="I15" s="9">
        <f t="shared" si="3"/>
        <v>0.88235294117647056</v>
      </c>
      <c r="J15" s="8">
        <f t="shared" ref="J15:J26" si="4">(F15-SUM(G15:H15))-L15</f>
        <v>2</v>
      </c>
      <c r="K15" s="9">
        <f t="shared" si="1"/>
        <v>0.11764705882352941</v>
      </c>
      <c r="L15" s="8">
        <v>0</v>
      </c>
      <c r="M15" s="9">
        <f t="shared" si="2"/>
        <v>0</v>
      </c>
      <c r="N15" s="8">
        <v>69</v>
      </c>
      <c r="O15" s="12">
        <v>0.88</v>
      </c>
      <c r="P15" s="17"/>
    </row>
    <row r="16" spans="1:16" s="10" customFormat="1" ht="25" x14ac:dyDescent="0.25">
      <c r="A16" s="17"/>
      <c r="B16" s="13" t="str">
        <f>'1'!B16</f>
        <v>GESTIÓN DE PROYECTOS DE SOFTWARE</v>
      </c>
      <c r="C16" s="8" t="s">
        <v>46</v>
      </c>
      <c r="D16" s="8" t="str">
        <f>'1'!D16</f>
        <v>704 A</v>
      </c>
      <c r="E16" s="8" t="str">
        <f>'1'!E16</f>
        <v>ING. EN SISTEMAS COMPUTACIONALES</v>
      </c>
      <c r="F16" s="8">
        <f>'1'!F16</f>
        <v>27</v>
      </c>
      <c r="G16" s="8">
        <v>27</v>
      </c>
      <c r="H16" s="8">
        <v>0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>
        <v>0</v>
      </c>
      <c r="M16" s="9">
        <f t="shared" si="2"/>
        <v>0</v>
      </c>
      <c r="N16" s="8">
        <v>83</v>
      </c>
      <c r="O16" s="12">
        <v>0.44</v>
      </c>
      <c r="P16" s="17"/>
    </row>
    <row r="17" spans="1:16" s="10" customFormat="1" ht="25" x14ac:dyDescent="0.25">
      <c r="A17" s="17"/>
      <c r="B17" s="13" t="str">
        <f>'1'!B17</f>
        <v>GESTIÓN DE PROYECTOS DE SOFTWARE</v>
      </c>
      <c r="C17" s="8" t="s">
        <v>46</v>
      </c>
      <c r="D17" s="8" t="str">
        <f>'1'!D17</f>
        <v>704 B</v>
      </c>
      <c r="E17" s="8" t="str">
        <f>'1'!E17</f>
        <v>ING. EN SISTEMAS COMPUTACIONALES</v>
      </c>
      <c r="F17" s="8">
        <f>'1'!F17</f>
        <v>9</v>
      </c>
      <c r="G17" s="8">
        <v>9</v>
      </c>
      <c r="H17" s="8">
        <v>0</v>
      </c>
      <c r="I17" s="9">
        <f t="shared" si="3"/>
        <v>1</v>
      </c>
      <c r="J17" s="8">
        <f t="shared" si="4"/>
        <v>0</v>
      </c>
      <c r="K17" s="9">
        <f t="shared" si="1"/>
        <v>0</v>
      </c>
      <c r="L17" s="8">
        <v>0</v>
      </c>
      <c r="M17" s="9">
        <f t="shared" si="2"/>
        <v>0</v>
      </c>
      <c r="N17" s="8">
        <v>78</v>
      </c>
      <c r="O17" s="12">
        <v>0.55000000000000004</v>
      </c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102</v>
      </c>
      <c r="G27" s="20">
        <f>SUM(G13:G26)</f>
        <v>67</v>
      </c>
      <c r="H27" s="20">
        <f>SUM(H13:H26)</f>
        <v>25</v>
      </c>
      <c r="I27" s="21">
        <f>SUM(G27:H27)/F27</f>
        <v>0.90196078431372551</v>
      </c>
      <c r="J27" s="20">
        <f t="shared" si="0"/>
        <v>9</v>
      </c>
      <c r="K27" s="21">
        <f t="shared" si="1"/>
        <v>8.8235294117647065E-2</v>
      </c>
      <c r="L27" s="20">
        <f>SUM(L13:L26)</f>
        <v>1</v>
      </c>
      <c r="M27" s="21">
        <f t="shared" si="2"/>
        <v>9.8039215686274508E-3</v>
      </c>
      <c r="N27" s="20">
        <f>AVERAGE(N13:N26)</f>
        <v>72.2</v>
      </c>
      <c r="O27" s="22">
        <f>AVERAGE(O13:O26)</f>
        <v>0.70399999999999996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 verticalCentered="1"/>
  <pageMargins left="0.70866141732283472" right="0.70866141732283472" top="0.74803149606299213" bottom="1.0629921259842521" header="0.31496062992125984" footer="0.31496062992125984"/>
  <pageSetup scale="70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Montserrat Masdefiol S</cp:lastModifiedBy>
  <cp:revision/>
  <cp:lastPrinted>2025-10-26T23:55:18Z</cp:lastPrinted>
  <dcterms:created xsi:type="dcterms:W3CDTF">2021-11-22T14:45:25Z</dcterms:created>
  <dcterms:modified xsi:type="dcterms:W3CDTF">2026-01-07T18:19:12Z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