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codeName="ThisWorkbook" autoCompressPictures="0"/>
  <bookViews>
    <workbookView xWindow="0" yWindow="0" windowWidth="25600" windowHeight="1606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K15" i="27"/>
  <c r="B16" i="27"/>
  <c r="D16" i="27"/>
  <c r="E16" i="27"/>
  <c r="F16" i="27"/>
  <c r="I16" i="27"/>
  <c r="B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/>
  <c r="I26" i="26"/>
  <c r="M25" i="26"/>
  <c r="J25" i="26"/>
  <c r="K25" i="26"/>
  <c r="I25" i="26"/>
  <c r="M24" i="26"/>
  <c r="J24" i="26"/>
  <c r="K24" i="26"/>
  <c r="I24" i="26"/>
  <c r="M23" i="26"/>
  <c r="J23" i="26"/>
  <c r="K23" i="26"/>
  <c r="I23" i="26"/>
  <c r="M22" i="26"/>
  <c r="J22" i="26"/>
  <c r="K22" i="26"/>
  <c r="I22" i="26"/>
  <c r="M21" i="26"/>
  <c r="J21" i="26"/>
  <c r="K21" i="26"/>
  <c r="I21" i="26"/>
  <c r="M20" i="26"/>
  <c r="J20" i="26"/>
  <c r="K20" i="26"/>
  <c r="I20" i="26"/>
  <c r="M19" i="26"/>
  <c r="J19" i="26"/>
  <c r="K19" i="26"/>
  <c r="I19" i="26"/>
  <c r="M18" i="26"/>
  <c r="J18" i="26"/>
  <c r="K18" i="26"/>
  <c r="I18" i="26"/>
  <c r="M17" i="26"/>
  <c r="J17" i="26"/>
  <c r="K17" i="26"/>
  <c r="I17" i="26"/>
  <c r="M16" i="26"/>
  <c r="J16" i="26"/>
  <c r="K16" i="26"/>
  <c r="I16" i="26"/>
  <c r="M15" i="26"/>
  <c r="J15" i="26"/>
  <c r="K15" i="26"/>
  <c r="I15" i="26"/>
  <c r="M14" i="26"/>
  <c r="J14" i="26"/>
  <c r="K14" i="26"/>
  <c r="I14" i="26"/>
  <c r="M13" i="26"/>
  <c r="J13" i="26"/>
  <c r="K13" i="26"/>
  <c r="I13" i="26"/>
  <c r="M17" i="27"/>
  <c r="M21" i="27"/>
  <c r="J24" i="31"/>
  <c r="K24" i="31"/>
  <c r="J19" i="27"/>
  <c r="K19" i="27"/>
  <c r="I14" i="27"/>
  <c r="M22" i="27"/>
  <c r="J26" i="27"/>
  <c r="K26" i="27"/>
  <c r="J15" i="30"/>
  <c r="K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K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<sst xmlns="http://schemas.openxmlformats.org/spreadsheetml/2006/main" count="143" uniqueCount="46">
  <si>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</si>
  <si>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</si>
  <si>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</si>
  <si>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</si>
  <si>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</si>
  <si>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</si>
  <si>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</si>
  <si>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</si>
  <si>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</si>
  <si>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</si>
  <si>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</si>
  <si>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</si>
  <si>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</si>
  <si>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</si>
  <si>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</si>
  <si>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</si>
  <si>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</si>
  <si>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</si>
  <si>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</si>
  <si>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</si>
  <si>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</si>
  <si>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</si>
  <si>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</si>
  <si>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</si>
  <si>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</si>
  <si>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</si>
  <si>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</si>
  <si>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</si>
  <si>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</si>
  <si>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</si>
  <si>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</si>
  <si>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</si>
  <si>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25</t>
  </si>
  <si>
    <t>ELECTROMECÁNICA</t>
  </si>
  <si>
    <t>302-A</t>
  </si>
  <si>
    <t>302-B</t>
  </si>
  <si>
    <t>311 B</t>
  </si>
  <si>
    <t>702 A</t>
  </si>
  <si>
    <t>PROCESOS DE MANUFACTURA</t>
  </si>
  <si>
    <t>PROCESOS DE FABRICACIÓN</t>
  </si>
  <si>
    <t>ENERGIAS RENOVABLES</t>
  </si>
  <si>
    <t>IEM</t>
  </si>
  <si>
    <t>MECA</t>
  </si>
  <si>
    <t>Juan Carlos Cárdenas Tufiño</t>
  </si>
  <si>
    <t>311 A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</si>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</sst>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4" tint="-0.499984740745262"/>
      <name val="Arial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 enableFormatConditionsCalculation="0">
    <pageSetUpPr fitToPage="1"/>
  </sheetPr>
  <dimension ref="A1:P30"/>
  <sheetViews>
    <sheetView view="pageBreakPreview" topLeftCell="A6" zoomScale="125" zoomScaleNormal="125" zoomScaleSheetLayoutView="100" zoomScalePageLayoutView="125" workbookViewId="0">
      <selection activeCell="E23" sqref="E23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">
        <v>33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3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">
        <v>43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7" t="s">
        <v>38</v>
      </c>
      <c r="C13" s="8" t="s">
        <v>20</v>
      </c>
      <c r="D13" s="8" t="s">
        <v>34</v>
      </c>
      <c r="E13" s="8" t="s">
        <v>41</v>
      </c>
      <c r="F13" s="8">
        <v>36</v>
      </c>
      <c r="G13" s="8">
        <v>25</v>
      </c>
      <c r="H13" s="8">
        <v>0</v>
      </c>
      <c r="I13" s="23">
        <f>(G13+H13)/F13</f>
        <v>0.69444444444444442</v>
      </c>
      <c r="J13" s="8">
        <f t="shared" ref="J13:J27" si="0">(F13-SUM(G13:H13))-L13</f>
        <v>11</v>
      </c>
      <c r="K13" s="23">
        <f t="shared" ref="K13:K27" si="1">J13/F13</f>
        <v>0.30555555555555558</v>
      </c>
      <c r="L13" s="8"/>
      <c r="M13" s="9">
        <f t="shared" ref="M13:M27" si="2">L13/F13</f>
        <v>0</v>
      </c>
      <c r="N13" s="8">
        <v>61</v>
      </c>
      <c r="O13" s="12">
        <v>0.69</v>
      </c>
      <c r="P13" s="17"/>
    </row>
    <row r="14" spans="1:16" s="10" customFormat="1" ht="24">
      <c r="A14" s="17"/>
      <c r="B14" s="7" t="s">
        <v>38</v>
      </c>
      <c r="C14" s="8" t="s">
        <v>20</v>
      </c>
      <c r="D14" s="8" t="s">
        <v>35</v>
      </c>
      <c r="E14" s="8" t="s">
        <v>41</v>
      </c>
      <c r="F14" s="8">
        <v>28</v>
      </c>
      <c r="G14" s="8">
        <v>26</v>
      </c>
      <c r="H14" s="8">
        <v>0</v>
      </c>
      <c r="I14" s="23">
        <f t="shared" ref="I14:I26" si="3">(G14+H14)/F14</f>
        <v>0.9285714285714286</v>
      </c>
      <c r="J14" s="8">
        <f>(F14-SUM(G14:H14))-L14</f>
        <v>2</v>
      </c>
      <c r="K14" s="23">
        <f t="shared" si="1"/>
        <v>7.1428571428571425E-2</v>
      </c>
      <c r="L14" s="8"/>
      <c r="M14" s="9">
        <f t="shared" si="2"/>
        <v>0</v>
      </c>
      <c r="N14" s="8">
        <v>81</v>
      </c>
      <c r="O14" s="12">
        <v>0.61</v>
      </c>
      <c r="P14" s="17"/>
    </row>
    <row r="15" spans="1:16" s="10" customFormat="1">
      <c r="A15" s="17"/>
      <c r="B15" s="7" t="s">
        <v>39</v>
      </c>
      <c r="C15" s="8" t="s">
        <v>20</v>
      </c>
      <c r="D15" s="8" t="s">
        <v>44</v>
      </c>
      <c r="E15" s="8" t="s">
        <v>42</v>
      </c>
      <c r="F15" s="8">
        <v>27</v>
      </c>
      <c r="G15" s="8">
        <v>26</v>
      </c>
      <c r="H15" s="8">
        <v>0</v>
      </c>
      <c r="I15" s="23">
        <f t="shared" si="3"/>
        <v>0.96296296296296291</v>
      </c>
      <c r="J15" s="8">
        <f t="shared" ref="J15:J26" si="4">(F15-SUM(G15:H15))-L15</f>
        <v>1</v>
      </c>
      <c r="K15" s="23">
        <f t="shared" si="1"/>
        <v>3.7037037037037035E-2</v>
      </c>
      <c r="L15" s="8"/>
      <c r="M15" s="9">
        <f t="shared" si="2"/>
        <v>0</v>
      </c>
      <c r="N15" s="8">
        <v>84</v>
      </c>
      <c r="O15" s="12">
        <v>0.67</v>
      </c>
      <c r="P15" s="17"/>
    </row>
    <row r="16" spans="1:16" s="10" customFormat="1">
      <c r="A16" s="17"/>
      <c r="B16" s="7" t="s">
        <v>39</v>
      </c>
      <c r="C16" s="8" t="s">
        <v>20</v>
      </c>
      <c r="D16" s="8" t="s">
        <v>36</v>
      </c>
      <c r="E16" s="8" t="s">
        <v>42</v>
      </c>
      <c r="F16" s="8">
        <v>20</v>
      </c>
      <c r="G16" s="8">
        <v>16</v>
      </c>
      <c r="H16" s="8">
        <v>0</v>
      </c>
      <c r="I16" s="23">
        <f t="shared" si="3"/>
        <v>0.8</v>
      </c>
      <c r="J16" s="8">
        <f t="shared" si="4"/>
        <v>4</v>
      </c>
      <c r="K16" s="23">
        <f t="shared" si="1"/>
        <v>0.2</v>
      </c>
      <c r="L16" s="8"/>
      <c r="M16" s="9">
        <f t="shared" si="2"/>
        <v>0</v>
      </c>
      <c r="N16" s="8">
        <v>66</v>
      </c>
      <c r="O16" s="12">
        <v>0.8</v>
      </c>
      <c r="P16" s="17"/>
    </row>
    <row r="17" spans="1:16" s="10" customFormat="1">
      <c r="A17" s="17"/>
      <c r="B17" s="7" t="s">
        <v>40</v>
      </c>
      <c r="C17" s="8" t="s">
        <v>20</v>
      </c>
      <c r="D17" s="8" t="s">
        <v>37</v>
      </c>
      <c r="E17" s="8" t="s">
        <v>41</v>
      </c>
      <c r="F17" s="8">
        <v>28</v>
      </c>
      <c r="G17" s="8">
        <v>27</v>
      </c>
      <c r="H17" s="8">
        <v>0</v>
      </c>
      <c r="I17" s="23">
        <f t="shared" si="3"/>
        <v>0.9642857142857143</v>
      </c>
      <c r="J17" s="8">
        <f t="shared" si="4"/>
        <v>1</v>
      </c>
      <c r="K17" s="23">
        <f t="shared" si="1"/>
        <v>3.5714285714285712E-2</v>
      </c>
      <c r="L17" s="8"/>
      <c r="M17" s="9">
        <f t="shared" si="2"/>
        <v>0</v>
      </c>
      <c r="N17" s="8">
        <v>91</v>
      </c>
      <c r="O17" s="12">
        <v>0.86</v>
      </c>
      <c r="P17" s="17"/>
    </row>
    <row r="18" spans="1:16" s="10" customFormat="1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120</v>
      </c>
      <c r="H27" s="20">
        <f>SUM(H13:H26)</f>
        <v>0</v>
      </c>
      <c r="I27" s="24">
        <f>SUM(G27:H27)/F27</f>
        <v>0.86330935251798557</v>
      </c>
      <c r="J27" s="20">
        <f t="shared" si="0"/>
        <v>19</v>
      </c>
      <c r="K27" s="24">
        <f t="shared" si="1"/>
        <v>0.1366906474820144</v>
      </c>
      <c r="L27" s="20">
        <f>SUM(L13:L26)</f>
        <v>0</v>
      </c>
      <c r="M27" s="21">
        <f t="shared" si="2"/>
        <v>0</v>
      </c>
      <c r="N27" s="20">
        <f>AVERAGE(N13:N26)</f>
        <v>76.599999999999994</v>
      </c>
      <c r="O27" s="22">
        <f>AVERAGE(O13:O26)</f>
        <v>0.72599999999999987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enableFormatConditionsCalculation="0">
    <pageSetUpPr fitToPage="1"/>
  </sheetPr>
  <dimension ref="A1:P30"/>
  <sheetViews>
    <sheetView tabSelected="1" view="pageBreakPreview" zoomScaleSheetLayoutView="100" workbookViewId="0">
      <selection activeCell="C3" sqref="C3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tr">
        <f>'1'!F5</f>
        <v>ELECTROMECÁNICA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13" t="str">
        <f>'1'!B13</f>
        <v>PROCESOS DE MANUFACTURA</v>
      </c>
      <c r="C13" s="8" t="s">
        <v>45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>
        <v>36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83</v>
      </c>
      <c r="O13" s="12">
        <v>0.64</v>
      </c>
      <c r="P13" s="17"/>
    </row>
    <row r="14" spans="1:16" s="10" customFormat="1" ht="24">
      <c r="A14" s="17"/>
      <c r="B14" s="13" t="str">
        <f>'1'!B14</f>
        <v>PROCESOS DE MANUFACTURA</v>
      </c>
      <c r="C14" s="8" t="s">
        <v>45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>
        <v>28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88</v>
      </c>
      <c r="O14" s="12">
        <v>0.65</v>
      </c>
      <c r="P14" s="17"/>
    </row>
    <row r="15" spans="1:16" s="10" customFormat="1">
      <c r="A15" s="17"/>
      <c r="B15" s="13" t="str">
        <f>'1'!B15</f>
        <v>PROCESOS DE FABRICACIÓN</v>
      </c>
      <c r="C15" s="8" t="s">
        <v>45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>
        <v>27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0.44</v>
      </c>
      <c r="P15" s="17"/>
    </row>
    <row r="16" spans="1:16" s="10" customFormat="1">
      <c r="A16" s="17"/>
      <c r="B16" s="13" t="str">
        <f>'1'!B16</f>
        <v>PROCESOS DE FABRICACIÓN</v>
      </c>
      <c r="C16" s="8" t="s">
        <v>45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>
        <v>20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31</v>
      </c>
      <c r="O16" s="12">
        <v>1</v>
      </c>
      <c r="P16" s="17"/>
    </row>
    <row r="17" spans="1:16" s="10" customFormat="1">
      <c r="A17" s="17"/>
      <c r="B17" s="13" t="str">
        <f>'1'!B17</f>
        <v>ENERGIAS RENOVABLES</v>
      </c>
      <c r="C17" s="8" t="s">
        <v>45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>
        <v>28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92</v>
      </c>
      <c r="O17" s="12">
        <v>0.68</v>
      </c>
      <c r="P17" s="17"/>
    </row>
    <row r="18" spans="1:16" s="10" customFormat="1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139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74.8</v>
      </c>
      <c r="O27" s="22">
        <f>AVERAGE(O13:O26)</f>
        <v>0.68200000000000005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 enableFormatConditionsCalculation="0">
    <pageSetUpPr fitToPage="1"/>
  </sheetPr>
  <dimension ref="A1:P30"/>
  <sheetViews>
    <sheetView view="pageBreakPreview" zoomScaleSheetLayoutView="100" workbookViewId="0">
      <selection activeCell="B2" sqref="B2:O2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tr">
        <f>'1'!F5</f>
        <v>ELECTROMECÁNICA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13" t="str">
        <f>'1'!B13</f>
        <v>PROCESOS DE MANUFACTURA</v>
      </c>
      <c r="C13" s="8" t="str">
        <f>'1'!C13</f>
        <v>I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">
      <c r="A14" s="17"/>
      <c r="B14" s="13" t="str">
        <f>'1'!B14</f>
        <v>PROCESOS DE MANUFACTURA</v>
      </c>
      <c r="C14" s="8" t="str">
        <f>'1'!C14</f>
        <v>I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>
      <c r="A15" s="17"/>
      <c r="B15" s="13" t="str">
        <f>'1'!B15</f>
        <v>PROCESOS DE FABRICACIÓN</v>
      </c>
      <c r="C15" s="8" t="str">
        <f>'1'!C15</f>
        <v>I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>
      <c r="A16" s="17"/>
      <c r="B16" s="13" t="str">
        <f>'1'!B16</f>
        <v>PROCESOS DE FABRICACIÓN</v>
      </c>
      <c r="C16" s="8" t="str">
        <f>'1'!C16</f>
        <v>I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/>
      <c r="H16" s="8">
        <v>0</v>
      </c>
      <c r="I16" s="9">
        <f t="shared" si="3"/>
        <v>0</v>
      </c>
      <c r="J16" s="8">
        <f t="shared" si="4"/>
        <v>20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>
      <c r="A17" s="17"/>
      <c r="B17" s="13" t="str">
        <f>'1'!B17</f>
        <v>ENERGIAS RENOVABLES</v>
      </c>
      <c r="C17" s="8" t="str">
        <f>'1'!C17</f>
        <v>I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/>
      <c r="H17" s="8">
        <v>0</v>
      </c>
      <c r="I17" s="9">
        <f t="shared" si="3"/>
        <v>0</v>
      </c>
      <c r="J17" s="8">
        <f t="shared" si="4"/>
        <v>28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 enableFormatConditionsCalculation="0">
    <pageSetUpPr fitToPage="1"/>
  </sheetPr>
  <dimension ref="A1:P30"/>
  <sheetViews>
    <sheetView zoomScaleSheetLayoutView="100" workbookViewId="0">
      <selection activeCell="R5" sqref="R5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tr">
        <f>'1'!F5</f>
        <v>ELECTROMECÁNICA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13" t="str">
        <f>'1'!B13</f>
        <v>PROCESOS DE MANUFACTURA</v>
      </c>
      <c r="C13" s="8" t="str">
        <f>'1'!C13</f>
        <v>I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">
      <c r="A14" s="17"/>
      <c r="B14" s="13" t="str">
        <f>'1'!B14</f>
        <v>PROCESOS DE MANUFACTURA</v>
      </c>
      <c r="C14" s="8" t="str">
        <f>'1'!C14</f>
        <v>I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>
      <c r="A15" s="17"/>
      <c r="B15" s="13" t="str">
        <f>'1'!B15</f>
        <v>PROCESOS DE FABRICACIÓN</v>
      </c>
      <c r="C15" s="8" t="str">
        <f>'1'!C15</f>
        <v>I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>
      <c r="A16" s="17"/>
      <c r="B16" s="13" t="str">
        <f>'1'!B16</f>
        <v>PROCESOS DE FABRICACIÓN</v>
      </c>
      <c r="C16" s="8" t="str">
        <f>'1'!C16</f>
        <v>I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/>
      <c r="H16" s="8">
        <v>0</v>
      </c>
      <c r="I16" s="9">
        <f t="shared" si="3"/>
        <v>0</v>
      </c>
      <c r="J16" s="8">
        <f t="shared" si="4"/>
        <v>20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>
      <c r="A17" s="17"/>
      <c r="B17" s="13" t="str">
        <f>'1'!B17</f>
        <v>ENERGIAS RENOVABLES</v>
      </c>
      <c r="C17" s="8" t="str">
        <f>'1'!C17</f>
        <v>I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/>
      <c r="H17" s="8">
        <v>0</v>
      </c>
      <c r="I17" s="9">
        <f t="shared" si="3"/>
        <v>0</v>
      </c>
      <c r="J17" s="8">
        <f t="shared" si="4"/>
        <v>28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Final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2025-07-02T21:33:58Z</cp:lastPrinted>
  <dcterms:created xsi:type="dcterms:W3CDTF">2021-11-22T14:45:25Z</dcterms:created>
  <dcterms:modified xsi:type="dcterms:W3CDTF">2025-10-23T04:21:00Z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