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225"/>
  <workbookPr codeName="ThisWorkbook" autoCompressPictures="0"/>
  <bookViews>
    <workbookView xWindow="0" yWindow="0" windowWidth="25600" windowHeight="16060" activeTab="2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/>
  <c r="K26" i="31"/>
  <c r="E26" i="31"/>
  <c r="D26" i="31"/>
  <c r="C26" i="31"/>
  <c r="B26" i="31"/>
  <c r="F25" i="31"/>
  <c r="J25" i="31"/>
  <c r="K25" i="31"/>
  <c r="E25" i="31"/>
  <c r="D25" i="31"/>
  <c r="C25" i="31"/>
  <c r="B25" i="31"/>
  <c r="F24" i="31"/>
  <c r="M24" i="31"/>
  <c r="E24" i="31"/>
  <c r="D24" i="31"/>
  <c r="C24" i="31"/>
  <c r="B24" i="31"/>
  <c r="F23" i="31"/>
  <c r="M23" i="31"/>
  <c r="E23" i="31"/>
  <c r="D23" i="31"/>
  <c r="C23" i="31"/>
  <c r="B23" i="31"/>
  <c r="F22" i="31"/>
  <c r="J22" i="31"/>
  <c r="K22" i="31"/>
  <c r="E22" i="31"/>
  <c r="D22" i="31"/>
  <c r="C22" i="31"/>
  <c r="B22" i="31"/>
  <c r="F21" i="31"/>
  <c r="J21" i="31"/>
  <c r="K21" i="31"/>
  <c r="E21" i="31"/>
  <c r="D21" i="31"/>
  <c r="C21" i="31"/>
  <c r="B21" i="31"/>
  <c r="F20" i="31"/>
  <c r="M20" i="31"/>
  <c r="E20" i="31"/>
  <c r="D20" i="31"/>
  <c r="C20" i="31"/>
  <c r="B20" i="31"/>
  <c r="F19" i="31"/>
  <c r="M19" i="31"/>
  <c r="E19" i="31"/>
  <c r="D19" i="31"/>
  <c r="C19" i="31"/>
  <c r="B19" i="31"/>
  <c r="F18" i="31"/>
  <c r="I18" i="31"/>
  <c r="E18" i="31"/>
  <c r="D18" i="31"/>
  <c r="C18" i="31"/>
  <c r="B18" i="31"/>
  <c r="F17" i="31"/>
  <c r="M17" i="31"/>
  <c r="E17" i="31"/>
  <c r="D17" i="31"/>
  <c r="C17" i="31"/>
  <c r="B17" i="31"/>
  <c r="F16" i="31"/>
  <c r="M16" i="31"/>
  <c r="E16" i="31"/>
  <c r="D16" i="31"/>
  <c r="C16" i="31"/>
  <c r="B16" i="31"/>
  <c r="F15" i="31"/>
  <c r="M15" i="31"/>
  <c r="E15" i="31"/>
  <c r="D15" i="31"/>
  <c r="C15" i="31"/>
  <c r="B15" i="31"/>
  <c r="F14" i="31"/>
  <c r="I14" i="31"/>
  <c r="E14" i="31"/>
  <c r="D14" i="31"/>
  <c r="C14" i="31"/>
  <c r="B14" i="31"/>
  <c r="F13" i="31"/>
  <c r="M13" i="31"/>
  <c r="E13" i="31"/>
  <c r="D13" i="31"/>
  <c r="C13" i="31"/>
  <c r="B13" i="31"/>
  <c r="C9" i="31"/>
  <c r="M7" i="31"/>
  <c r="I7" i="31"/>
  <c r="F7" i="31"/>
  <c r="F5" i="31"/>
  <c r="O27" i="30"/>
  <c r="N27" i="30"/>
  <c r="L27" i="30"/>
  <c r="G27" i="30"/>
  <c r="F17" i="30"/>
  <c r="J17" i="30"/>
  <c r="E17" i="30"/>
  <c r="D17" i="30"/>
  <c r="B17" i="30"/>
  <c r="F16" i="30"/>
  <c r="M16" i="30"/>
  <c r="E16" i="30"/>
  <c r="D16" i="30"/>
  <c r="B16" i="30"/>
  <c r="F15" i="30"/>
  <c r="M15" i="30"/>
  <c r="E15" i="30"/>
  <c r="D15" i="30"/>
  <c r="B15" i="30"/>
  <c r="F14" i="30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/>
  <c r="B15" i="27"/>
  <c r="D15" i="27"/>
  <c r="E15" i="27"/>
  <c r="F15" i="27"/>
  <c r="J15" i="27"/>
  <c r="K15" i="27"/>
  <c r="B16" i="27"/>
  <c r="D16" i="27"/>
  <c r="E16" i="27"/>
  <c r="F16" i="27"/>
  <c r="I16" i="27"/>
  <c r="B17" i="27"/>
  <c r="D17" i="27"/>
  <c r="E17" i="27"/>
  <c r="F17" i="27"/>
  <c r="J17" i="27"/>
  <c r="K17" i="27"/>
  <c r="D13" i="27"/>
  <c r="E13" i="27"/>
  <c r="F13" i="27"/>
  <c r="J13" i="27"/>
  <c r="K13" i="27"/>
  <c r="B13" i="27"/>
  <c r="O27" i="27"/>
  <c r="N27" i="27"/>
  <c r="L27" i="27"/>
  <c r="H27" i="27"/>
  <c r="G27" i="27"/>
  <c r="O27" i="26"/>
  <c r="N27" i="26"/>
  <c r="L27" i="26"/>
  <c r="H27" i="26"/>
  <c r="G27" i="26"/>
  <c r="F27" i="26"/>
  <c r="M17" i="26"/>
  <c r="J17" i="26"/>
  <c r="K17" i="26"/>
  <c r="I17" i="26"/>
  <c r="M16" i="26"/>
  <c r="J16" i="26"/>
  <c r="K16" i="26"/>
  <c r="I16" i="26"/>
  <c r="M15" i="26"/>
  <c r="J15" i="26"/>
  <c r="K15" i="26"/>
  <c r="I15" i="26"/>
  <c r="M14" i="26"/>
  <c r="J14" i="26"/>
  <c r="K14" i="26"/>
  <c r="I14" i="26"/>
  <c r="M13" i="26"/>
  <c r="J13" i="26"/>
  <c r="K13" i="26"/>
  <c r="I13" i="26"/>
  <c r="M17" i="27"/>
  <c r="J24" i="31"/>
  <c r="K24" i="31"/>
  <c r="I14" i="27"/>
  <c r="J15" i="30"/>
  <c r="M15" i="27"/>
  <c r="I15" i="31"/>
  <c r="J16" i="27"/>
  <c r="K16" i="27"/>
  <c r="I20" i="31"/>
  <c r="I23" i="31"/>
  <c r="M27" i="26"/>
  <c r="I15" i="27"/>
  <c r="J23" i="31"/>
  <c r="K23" i="31"/>
  <c r="J15" i="31"/>
  <c r="K15" i="31"/>
  <c r="J27" i="26"/>
  <c r="K27" i="26"/>
  <c r="J14" i="27"/>
  <c r="K14" i="27"/>
  <c r="J14" i="30"/>
  <c r="J14" i="31"/>
  <c r="K14" i="31"/>
  <c r="I19" i="31"/>
  <c r="J18" i="31"/>
  <c r="K18" i="31"/>
  <c r="J19" i="31"/>
  <c r="K19" i="31"/>
  <c r="M13" i="27"/>
  <c r="M16" i="27"/>
  <c r="F27" i="30"/>
  <c r="J27" i="30"/>
  <c r="I16" i="31"/>
  <c r="I24" i="31"/>
  <c r="M21" i="31"/>
  <c r="M25" i="31"/>
  <c r="I13" i="31"/>
  <c r="M14" i="31"/>
  <c r="J16" i="31"/>
  <c r="K16" i="31"/>
  <c r="I17" i="31"/>
  <c r="M18" i="31"/>
  <c r="J20" i="31"/>
  <c r="K20" i="31"/>
  <c r="I21" i="31"/>
  <c r="M22" i="31"/>
  <c r="I25" i="31"/>
  <c r="M26" i="31"/>
  <c r="J13" i="31"/>
  <c r="K13" i="31"/>
  <c r="J17" i="31"/>
  <c r="K17" i="31"/>
  <c r="I22" i="31"/>
  <c r="I26" i="31"/>
  <c r="F27" i="31"/>
  <c r="I27" i="26"/>
  <c r="M13" i="30"/>
  <c r="M17" i="30"/>
  <c r="M14" i="30"/>
  <c r="J16" i="30"/>
  <c r="J13" i="30"/>
  <c r="I17" i="27"/>
  <c r="F27" i="27"/>
  <c r="J27" i="27"/>
  <c r="K27" i="27"/>
  <c r="I13" i="27"/>
  <c r="M27" i="30"/>
  <c r="J27" i="31"/>
  <c r="K27" i="3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<sst xmlns="http://schemas.openxmlformats.org/spreadsheetml/2006/main" count="148" uniqueCount="47">
  <si>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</si>
  <si>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</si>
  <si>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</si>
  <si>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</si>
  <si>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</si>
  <si>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</si>
  <si>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</si>
  <si>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</si>
  <si>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</si>
  <si>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</si>
  <si>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</si>
  <si>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</si>
  <si>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</si>
  <si>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</si>
  <si>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</si>
  <si>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</si>
  <si>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</si>
  <si>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</si>
  <si>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</si>
  <si>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</si>
  <si>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</si>
  <si>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</si>
  <si>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</si>
  <si>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</si>
  <si>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</si>
  <si>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</si>
  <si>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</si>
  <si>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</si>
  <si>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</si>
  <si>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</si>
  <si>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</si>
  <si>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</si>
  <si>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Ago - Dic 25</t>
  </si>
  <si>
    <t>ELECTROMECÁNICA</t>
  </si>
  <si>
    <t>302-A</t>
  </si>
  <si>
    <t>302-B</t>
  </si>
  <si>
    <t>311 B</t>
  </si>
  <si>
    <t>702 A</t>
  </si>
  <si>
    <t>PROCESOS DE MANUFACTURA</t>
  </si>
  <si>
    <t>PROCESOS DE FABRICACIÓN</t>
  </si>
  <si>
    <t>ENERGIAS RENOVABLES</t>
  </si>
  <si>
    <t>IEM</t>
  </si>
  <si>
    <t>MECA</t>
  </si>
  <si>
    <t>Juan Carlos Cárdenas Tufiño</t>
  </si>
  <si>
    <t>311 A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</si>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</sst>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4" tint="-0.499984740745262"/>
      <name val="Arial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9" fontId="11" fillId="0" borderId="1" xfId="1" applyFont="1" applyBorder="1" applyAlignment="1">
      <alignment horizontal="center" vertical="center" wrapText="1"/>
    </xf>
    <xf numFmtId="164" fontId="14" fillId="2" borderId="6" xfId="1" applyNumberFormat="1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8">
    <cellStyle name="Hipervínculo" xfId="2" builtinId="8" hidden="1"/>
    <cellStyle name="Hipervínculo" xfId="4" builtinId="8" hidden="1"/>
    <cellStyle name="Hipervínculo" xfId="6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Normal" xfId="0" builtinId="0"/>
    <cellStyle name="Porcentual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=""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3.vml"/><Relationship Id="rId3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Relationship Id="rId2" Type="http://schemas.openxmlformats.org/officeDocument/2006/relationships/vmlDrawing" Target="../drawings/vmlDrawing4.vml"/><Relationship Id="rId3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 enableFormatConditionsCalculation="0">
    <pageSetUpPr fitToPage="1"/>
  </sheetPr>
  <dimension ref="A1:P30"/>
  <sheetViews>
    <sheetView view="pageBreakPreview" topLeftCell="A6" zoomScale="125" zoomScaleNormal="125" zoomScaleSheetLayoutView="100" zoomScalePageLayoutView="125" workbookViewId="0">
      <selection activeCell="H18" sqref="H18:M26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>
      <c r="A2" s="14"/>
      <c r="B2" s="25" t="s">
        <v>28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>
      <c r="A5" s="16"/>
      <c r="B5" s="28" t="s">
        <v>1</v>
      </c>
      <c r="C5" s="28"/>
      <c r="D5" s="28"/>
      <c r="E5" s="28"/>
      <c r="F5" s="29" t="s">
        <v>33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 t="s">
        <v>3</v>
      </c>
      <c r="D7" s="30"/>
      <c r="E7" s="11" t="s">
        <v>4</v>
      </c>
      <c r="F7" s="5">
        <v>5</v>
      </c>
      <c r="H7" s="4" t="s">
        <v>5</v>
      </c>
      <c r="I7" s="5">
        <v>3</v>
      </c>
      <c r="J7" s="31" t="s">
        <v>6</v>
      </c>
      <c r="K7" s="31"/>
      <c r="L7" s="31"/>
      <c r="M7" s="30" t="s">
        <v>32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">
        <v>43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4">
      <c r="A13" s="17"/>
      <c r="B13" s="7" t="s">
        <v>38</v>
      </c>
      <c r="C13" s="8" t="s">
        <v>20</v>
      </c>
      <c r="D13" s="8" t="s">
        <v>34</v>
      </c>
      <c r="E13" s="8" t="s">
        <v>41</v>
      </c>
      <c r="F13" s="8">
        <v>36</v>
      </c>
      <c r="G13" s="8">
        <v>25</v>
      </c>
      <c r="H13" s="8">
        <v>0</v>
      </c>
      <c r="I13" s="23">
        <f>(G13+H13)/F13</f>
        <v>0.69444444444444442</v>
      </c>
      <c r="J13" s="8">
        <f t="shared" ref="J13:J27" si="0">(F13-SUM(G13:H13))-L13</f>
        <v>11</v>
      </c>
      <c r="K13" s="23">
        <f t="shared" ref="K13:K27" si="1">J13/F13</f>
        <v>0.30555555555555558</v>
      </c>
      <c r="L13" s="8"/>
      <c r="M13" s="9">
        <f t="shared" ref="M13:M27" si="2">L13/F13</f>
        <v>0</v>
      </c>
      <c r="N13" s="8">
        <v>61</v>
      </c>
      <c r="O13" s="12">
        <v>0.69</v>
      </c>
      <c r="P13" s="17"/>
    </row>
    <row r="14" spans="1:16" s="10" customFormat="1" ht="24">
      <c r="A14" s="17"/>
      <c r="B14" s="7" t="s">
        <v>38</v>
      </c>
      <c r="C14" s="8" t="s">
        <v>20</v>
      </c>
      <c r="D14" s="8" t="s">
        <v>35</v>
      </c>
      <c r="E14" s="8" t="s">
        <v>41</v>
      </c>
      <c r="F14" s="8">
        <v>28</v>
      </c>
      <c r="G14" s="8">
        <v>26</v>
      </c>
      <c r="H14" s="8">
        <v>0</v>
      </c>
      <c r="I14" s="23">
        <f t="shared" ref="I14:I17" si="3">(G14+H14)/F14</f>
        <v>0.9285714285714286</v>
      </c>
      <c r="J14" s="8">
        <f>(F14-SUM(G14:H14))-L14</f>
        <v>2</v>
      </c>
      <c r="K14" s="23">
        <f t="shared" si="1"/>
        <v>7.1428571428571425E-2</v>
      </c>
      <c r="L14" s="8"/>
      <c r="M14" s="9">
        <f t="shared" si="2"/>
        <v>0</v>
      </c>
      <c r="N14" s="8">
        <v>81</v>
      </c>
      <c r="O14" s="12">
        <v>0.61</v>
      </c>
      <c r="P14" s="17"/>
    </row>
    <row r="15" spans="1:16" s="10" customFormat="1">
      <c r="A15" s="17"/>
      <c r="B15" s="7" t="s">
        <v>39</v>
      </c>
      <c r="C15" s="8" t="s">
        <v>20</v>
      </c>
      <c r="D15" s="8" t="s">
        <v>44</v>
      </c>
      <c r="E15" s="8" t="s">
        <v>42</v>
      </c>
      <c r="F15" s="8">
        <v>27</v>
      </c>
      <c r="G15" s="8">
        <v>26</v>
      </c>
      <c r="H15" s="8">
        <v>0</v>
      </c>
      <c r="I15" s="23">
        <f t="shared" si="3"/>
        <v>0.96296296296296291</v>
      </c>
      <c r="J15" s="8">
        <f t="shared" ref="J15:J17" si="4">(F15-SUM(G15:H15))-L15</f>
        <v>1</v>
      </c>
      <c r="K15" s="23">
        <f t="shared" si="1"/>
        <v>3.7037037037037035E-2</v>
      </c>
      <c r="L15" s="8"/>
      <c r="M15" s="9">
        <f t="shared" si="2"/>
        <v>0</v>
      </c>
      <c r="N15" s="8">
        <v>84</v>
      </c>
      <c r="O15" s="12">
        <v>0.67</v>
      </c>
      <c r="P15" s="17"/>
    </row>
    <row r="16" spans="1:16" s="10" customFormat="1">
      <c r="A16" s="17"/>
      <c r="B16" s="7" t="s">
        <v>39</v>
      </c>
      <c r="C16" s="8" t="s">
        <v>20</v>
      </c>
      <c r="D16" s="8" t="s">
        <v>36</v>
      </c>
      <c r="E16" s="8" t="s">
        <v>42</v>
      </c>
      <c r="F16" s="8">
        <v>20</v>
      </c>
      <c r="G16" s="8">
        <v>16</v>
      </c>
      <c r="H16" s="8">
        <v>0</v>
      </c>
      <c r="I16" s="23">
        <f t="shared" si="3"/>
        <v>0.8</v>
      </c>
      <c r="J16" s="8">
        <f t="shared" si="4"/>
        <v>4</v>
      </c>
      <c r="K16" s="23">
        <f t="shared" si="1"/>
        <v>0.2</v>
      </c>
      <c r="L16" s="8"/>
      <c r="M16" s="9">
        <f t="shared" si="2"/>
        <v>0</v>
      </c>
      <c r="N16" s="8">
        <v>66</v>
      </c>
      <c r="O16" s="12">
        <v>0.8</v>
      </c>
      <c r="P16" s="17"/>
    </row>
    <row r="17" spans="1:16" s="10" customFormat="1">
      <c r="A17" s="17"/>
      <c r="B17" s="7" t="s">
        <v>40</v>
      </c>
      <c r="C17" s="8" t="s">
        <v>20</v>
      </c>
      <c r="D17" s="8" t="s">
        <v>37</v>
      </c>
      <c r="E17" s="8" t="s">
        <v>41</v>
      </c>
      <c r="F17" s="8">
        <v>28</v>
      </c>
      <c r="G17" s="8">
        <v>27</v>
      </c>
      <c r="H17" s="8">
        <v>0</v>
      </c>
      <c r="I17" s="23">
        <f t="shared" si="3"/>
        <v>0.9642857142857143</v>
      </c>
      <c r="J17" s="8">
        <f t="shared" si="4"/>
        <v>1</v>
      </c>
      <c r="K17" s="23">
        <f t="shared" si="1"/>
        <v>3.5714285714285712E-2</v>
      </c>
      <c r="L17" s="8"/>
      <c r="M17" s="9">
        <f t="shared" si="2"/>
        <v>0</v>
      </c>
      <c r="N17" s="8">
        <v>91</v>
      </c>
      <c r="O17" s="12">
        <v>0.86</v>
      </c>
      <c r="P17" s="17"/>
    </row>
    <row r="18" spans="1:16" s="10" customFormat="1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120</v>
      </c>
      <c r="H27" s="20">
        <f>SUM(H13:H26)</f>
        <v>0</v>
      </c>
      <c r="I27" s="24">
        <f>SUM(G27:H27)/F27</f>
        <v>0.86330935251798557</v>
      </c>
      <c r="J27" s="20">
        <f t="shared" si="0"/>
        <v>19</v>
      </c>
      <c r="K27" s="24">
        <f t="shared" si="1"/>
        <v>0.1366906474820144</v>
      </c>
      <c r="L27" s="20">
        <f>SUM(L13:L26)</f>
        <v>0</v>
      </c>
      <c r="M27" s="21">
        <f t="shared" si="2"/>
        <v>0</v>
      </c>
      <c r="N27" s="20">
        <f>AVERAGE(N13:N26)</f>
        <v>76.599999999999994</v>
      </c>
      <c r="O27" s="22">
        <f>AVERAGE(O13:O26)</f>
        <v>0.72599999999999987</v>
      </c>
      <c r="P27" s="16"/>
    </row>
    <row r="28" spans="1:16">
      <c r="A28" s="16"/>
      <c r="P28" s="16"/>
    </row>
    <row r="29" spans="1:16" ht="120" customHeight="1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 enableFormatConditionsCalculation="0">
    <pageSetUpPr fitToPage="1"/>
  </sheetPr>
  <dimension ref="A1:P30"/>
  <sheetViews>
    <sheetView view="pageBreakPreview" topLeftCell="A6" zoomScaleSheetLayoutView="100" workbookViewId="0">
      <selection activeCell="D13" sqref="D13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>
      <c r="A2" s="14"/>
      <c r="B2" s="25" t="s">
        <v>29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>
      <c r="A5" s="16"/>
      <c r="B5" s="28" t="s">
        <v>1</v>
      </c>
      <c r="C5" s="28"/>
      <c r="D5" s="28"/>
      <c r="E5" s="28"/>
      <c r="F5" s="29" t="str">
        <f>'1'!F5</f>
        <v>ELECTROMECÁNICA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 t="s">
        <v>27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 - Dic 25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4">
      <c r="A13" s="17"/>
      <c r="B13" s="13" t="str">
        <f>'1'!B13</f>
        <v>PROCESOS DE MANUFACTURA</v>
      </c>
      <c r="C13" s="8" t="s">
        <v>45</v>
      </c>
      <c r="D13" s="8" t="str">
        <f>'1'!D13</f>
        <v>302-A</v>
      </c>
      <c r="E13" s="8" t="str">
        <f>'1'!E13</f>
        <v>IEM</v>
      </c>
      <c r="F13" s="8">
        <f>'1'!F13</f>
        <v>36</v>
      </c>
      <c r="G13" s="8">
        <v>36</v>
      </c>
      <c r="H13" s="8">
        <v>0</v>
      </c>
      <c r="I13" s="9">
        <f>(G13+H13)/F13</f>
        <v>1</v>
      </c>
      <c r="J13" s="8">
        <f t="shared" ref="J13:J27" si="0">(F13-SUM(G13:H13))-L13</f>
        <v>0</v>
      </c>
      <c r="K13" s="9">
        <f t="shared" ref="K13:K27" si="1">J13/F13</f>
        <v>0</v>
      </c>
      <c r="L13" s="8"/>
      <c r="M13" s="9">
        <f t="shared" ref="M13:M27" si="2">L13/F13</f>
        <v>0</v>
      </c>
      <c r="N13" s="8">
        <v>83</v>
      </c>
      <c r="O13" s="12">
        <v>0.64</v>
      </c>
      <c r="P13" s="17"/>
    </row>
    <row r="14" spans="1:16" s="10" customFormat="1" ht="24">
      <c r="A14" s="17"/>
      <c r="B14" s="13" t="str">
        <f>'1'!B14</f>
        <v>PROCESOS DE MANUFACTURA</v>
      </c>
      <c r="C14" s="8" t="s">
        <v>45</v>
      </c>
      <c r="D14" s="8" t="str">
        <f>'1'!D14</f>
        <v>302-B</v>
      </c>
      <c r="E14" s="8" t="str">
        <f>'1'!E14</f>
        <v>IEM</v>
      </c>
      <c r="F14" s="8">
        <f>'1'!F14</f>
        <v>28</v>
      </c>
      <c r="G14" s="8">
        <v>28</v>
      </c>
      <c r="H14" s="8">
        <v>0</v>
      </c>
      <c r="I14" s="9">
        <f t="shared" ref="I14:I17" si="3">(G14+H14)/F14</f>
        <v>1</v>
      </c>
      <c r="J14" s="8">
        <f>(F14-SUM(G14:H14))-L14</f>
        <v>0</v>
      </c>
      <c r="K14" s="9">
        <f t="shared" si="1"/>
        <v>0</v>
      </c>
      <c r="L14" s="8"/>
      <c r="M14" s="9">
        <f t="shared" si="2"/>
        <v>0</v>
      </c>
      <c r="N14" s="8">
        <v>88</v>
      </c>
      <c r="O14" s="12">
        <v>0.65</v>
      </c>
      <c r="P14" s="17"/>
    </row>
    <row r="15" spans="1:16" s="10" customFormat="1">
      <c r="A15" s="17"/>
      <c r="B15" s="13" t="str">
        <f>'1'!B15</f>
        <v>PROCESOS DE FABRICACIÓN</v>
      </c>
      <c r="C15" s="8" t="s">
        <v>45</v>
      </c>
      <c r="D15" s="8" t="str">
        <f>'1'!D15</f>
        <v>311 A</v>
      </c>
      <c r="E15" s="8" t="str">
        <f>'1'!E15</f>
        <v>MECA</v>
      </c>
      <c r="F15" s="8">
        <f>'1'!F15</f>
        <v>27</v>
      </c>
      <c r="G15" s="8">
        <v>27</v>
      </c>
      <c r="H15" s="8">
        <v>0</v>
      </c>
      <c r="I15" s="9">
        <f t="shared" si="3"/>
        <v>1</v>
      </c>
      <c r="J15" s="8">
        <f t="shared" ref="J15:J17" si="4">(F15-SUM(G15:H15))-L15</f>
        <v>0</v>
      </c>
      <c r="K15" s="9">
        <f t="shared" si="1"/>
        <v>0</v>
      </c>
      <c r="L15" s="8"/>
      <c r="M15" s="9">
        <f t="shared" si="2"/>
        <v>0</v>
      </c>
      <c r="N15" s="8">
        <v>80</v>
      </c>
      <c r="O15" s="12">
        <v>0.44</v>
      </c>
      <c r="P15" s="17"/>
    </row>
    <row r="16" spans="1:16" s="10" customFormat="1">
      <c r="A16" s="17"/>
      <c r="B16" s="13" t="str">
        <f>'1'!B16</f>
        <v>PROCESOS DE FABRICACIÓN</v>
      </c>
      <c r="C16" s="8" t="s">
        <v>45</v>
      </c>
      <c r="D16" s="8" t="str">
        <f>'1'!D16</f>
        <v>311 B</v>
      </c>
      <c r="E16" s="8" t="str">
        <f>'1'!E16</f>
        <v>MECA</v>
      </c>
      <c r="F16" s="8">
        <f>'1'!F16</f>
        <v>20</v>
      </c>
      <c r="G16" s="8">
        <v>20</v>
      </c>
      <c r="H16" s="8">
        <v>0</v>
      </c>
      <c r="I16" s="9">
        <f t="shared" si="3"/>
        <v>1</v>
      </c>
      <c r="J16" s="8">
        <f t="shared" si="4"/>
        <v>0</v>
      </c>
      <c r="K16" s="9">
        <f t="shared" si="1"/>
        <v>0</v>
      </c>
      <c r="L16" s="8"/>
      <c r="M16" s="9">
        <f t="shared" si="2"/>
        <v>0</v>
      </c>
      <c r="N16" s="8">
        <v>31</v>
      </c>
      <c r="O16" s="12">
        <v>1</v>
      </c>
      <c r="P16" s="17"/>
    </row>
    <row r="17" spans="1:16" s="10" customFormat="1">
      <c r="A17" s="17"/>
      <c r="B17" s="13" t="str">
        <f>'1'!B17</f>
        <v>ENERGIAS RENOVABLES</v>
      </c>
      <c r="C17" s="8" t="s">
        <v>45</v>
      </c>
      <c r="D17" s="8" t="str">
        <f>'1'!D17</f>
        <v>702 A</v>
      </c>
      <c r="E17" s="8" t="str">
        <f>'1'!E17</f>
        <v>IEM</v>
      </c>
      <c r="F17" s="8">
        <f>'1'!F17</f>
        <v>28</v>
      </c>
      <c r="G17" s="8">
        <v>28</v>
      </c>
      <c r="H17" s="8">
        <v>0</v>
      </c>
      <c r="I17" s="9">
        <f t="shared" si="3"/>
        <v>1</v>
      </c>
      <c r="J17" s="8">
        <f t="shared" si="4"/>
        <v>0</v>
      </c>
      <c r="K17" s="9">
        <f t="shared" si="1"/>
        <v>0</v>
      </c>
      <c r="L17" s="8"/>
      <c r="M17" s="9">
        <f t="shared" si="2"/>
        <v>0</v>
      </c>
      <c r="N17" s="8">
        <v>92</v>
      </c>
      <c r="O17" s="12">
        <v>0.68</v>
      </c>
      <c r="P17" s="17"/>
    </row>
    <row r="18" spans="1:16" s="10" customFormat="1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139</v>
      </c>
      <c r="H27" s="20">
        <f>SUM(H13:H26)</f>
        <v>0</v>
      </c>
      <c r="I27" s="21">
        <f>SUM(G27:H27)/F27</f>
        <v>1</v>
      </c>
      <c r="J27" s="20">
        <f t="shared" si="0"/>
        <v>0</v>
      </c>
      <c r="K27" s="21">
        <f t="shared" si="1"/>
        <v>0</v>
      </c>
      <c r="L27" s="20">
        <f>SUM(L13:L26)</f>
        <v>0</v>
      </c>
      <c r="M27" s="21">
        <f t="shared" si="2"/>
        <v>0</v>
      </c>
      <c r="N27" s="20">
        <f>AVERAGE(N13:N26)</f>
        <v>74.8</v>
      </c>
      <c r="O27" s="22">
        <f>AVERAGE(O13:O26)</f>
        <v>0.68200000000000005</v>
      </c>
      <c r="P27" s="16"/>
    </row>
    <row r="28" spans="1:16">
      <c r="A28" s="16"/>
      <c r="P28" s="16"/>
    </row>
    <row r="29" spans="1:16" ht="120" customHeight="1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 enableFormatConditionsCalculation="0">
    <pageSetUpPr fitToPage="1"/>
  </sheetPr>
  <dimension ref="A1:P30"/>
  <sheetViews>
    <sheetView tabSelected="1" view="pageBreakPreview" zoomScaleSheetLayoutView="100" workbookViewId="0">
      <selection activeCell="H27" sqref="H27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>
      <c r="A2" s="14"/>
      <c r="B2" s="25" t="s">
        <v>30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>
      <c r="A5" s="16"/>
      <c r="B5" s="28" t="s">
        <v>1</v>
      </c>
      <c r="C5" s="28"/>
      <c r="D5" s="28"/>
      <c r="E5" s="28"/>
      <c r="F5" s="29" t="str">
        <f>'1'!F5</f>
        <v>ELECTROMECÁNICA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>
        <v>3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 - Dic 25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4">
      <c r="A13" s="17"/>
      <c r="B13" s="13" t="str">
        <f>'1'!B13</f>
        <v>PROCESOS DE MANUFACTURA</v>
      </c>
      <c r="C13" s="8" t="s">
        <v>46</v>
      </c>
      <c r="D13" s="8" t="str">
        <f>'1'!D13</f>
        <v>302-A</v>
      </c>
      <c r="E13" s="8" t="str">
        <f>'1'!E13</f>
        <v>IEM</v>
      </c>
      <c r="F13" s="8">
        <f>'1'!F13</f>
        <v>36</v>
      </c>
      <c r="G13" s="8">
        <v>36</v>
      </c>
      <c r="H13" s="8"/>
      <c r="I13" s="9"/>
      <c r="J13" s="8">
        <f t="shared" ref="J13:J27" si="0">(F13-SUM(G13:H13))-L13</f>
        <v>0</v>
      </c>
      <c r="K13" s="9"/>
      <c r="L13" s="8">
        <v>0</v>
      </c>
      <c r="M13" s="9">
        <f t="shared" ref="M13:M27" si="1">L13/F13</f>
        <v>0</v>
      </c>
      <c r="N13" s="8">
        <v>82</v>
      </c>
      <c r="O13" s="12">
        <v>0.42</v>
      </c>
      <c r="P13" s="17"/>
    </row>
    <row r="14" spans="1:16" s="10" customFormat="1" ht="24">
      <c r="A14" s="17"/>
      <c r="B14" s="13" t="str">
        <f>'1'!B14</f>
        <v>PROCESOS DE MANUFACTURA</v>
      </c>
      <c r="C14" s="8" t="s">
        <v>46</v>
      </c>
      <c r="D14" s="8" t="str">
        <f>'1'!D14</f>
        <v>302-B</v>
      </c>
      <c r="E14" s="8" t="str">
        <f>'1'!E14</f>
        <v>IEM</v>
      </c>
      <c r="F14" s="8">
        <f>'1'!F14</f>
        <v>28</v>
      </c>
      <c r="G14" s="8">
        <v>28</v>
      </c>
      <c r="H14" s="8"/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85</v>
      </c>
      <c r="O14" s="12">
        <v>0.46</v>
      </c>
      <c r="P14" s="17"/>
    </row>
    <row r="15" spans="1:16" s="10" customFormat="1">
      <c r="A15" s="17"/>
      <c r="B15" s="13" t="str">
        <f>'1'!B15</f>
        <v>PROCESOS DE FABRICACIÓN</v>
      </c>
      <c r="C15" s="8" t="s">
        <v>46</v>
      </c>
      <c r="D15" s="8" t="str">
        <f>'1'!D15</f>
        <v>311 A</v>
      </c>
      <c r="E15" s="8" t="str">
        <f>'1'!E15</f>
        <v>MECA</v>
      </c>
      <c r="F15" s="8">
        <f>'1'!F15</f>
        <v>27</v>
      </c>
      <c r="G15" s="8">
        <v>27</v>
      </c>
      <c r="H15" s="8"/>
      <c r="I15" s="9"/>
      <c r="J15" s="8">
        <f t="shared" ref="J15:J17" si="2">(F15-SUM(G15:H15))-L15</f>
        <v>0</v>
      </c>
      <c r="K15" s="9"/>
      <c r="L15" s="8">
        <v>0</v>
      </c>
      <c r="M15" s="9">
        <f t="shared" si="1"/>
        <v>0</v>
      </c>
      <c r="N15" s="8">
        <v>89</v>
      </c>
      <c r="O15" s="12">
        <v>0.59</v>
      </c>
      <c r="P15" s="17"/>
    </row>
    <row r="16" spans="1:16" s="10" customFormat="1">
      <c r="A16" s="17"/>
      <c r="B16" s="13" t="str">
        <f>'1'!B16</f>
        <v>PROCESOS DE FABRICACIÓN</v>
      </c>
      <c r="C16" s="8" t="s">
        <v>46</v>
      </c>
      <c r="D16" s="8" t="str">
        <f>'1'!D16</f>
        <v>311 B</v>
      </c>
      <c r="E16" s="8" t="str">
        <f>'1'!E16</f>
        <v>MECA</v>
      </c>
      <c r="F16" s="8">
        <f>'1'!F16</f>
        <v>20</v>
      </c>
      <c r="G16" s="8">
        <v>20</v>
      </c>
      <c r="H16" s="8"/>
      <c r="I16" s="9"/>
      <c r="J16" s="8">
        <f t="shared" si="2"/>
        <v>0</v>
      </c>
      <c r="K16" s="9"/>
      <c r="L16" s="8">
        <v>0</v>
      </c>
      <c r="M16" s="9">
        <f t="shared" si="1"/>
        <v>0</v>
      </c>
      <c r="N16" s="8">
        <v>54</v>
      </c>
      <c r="O16" s="12">
        <v>1</v>
      </c>
      <c r="P16" s="17"/>
    </row>
    <row r="17" spans="1:16" s="10" customFormat="1">
      <c r="A17" s="17"/>
      <c r="B17" s="13" t="str">
        <f>'1'!B17</f>
        <v>ENERGIAS RENOVABLES</v>
      </c>
      <c r="C17" s="8" t="s">
        <v>46</v>
      </c>
      <c r="D17" s="8" t="str">
        <f>'1'!D17</f>
        <v>702 A</v>
      </c>
      <c r="E17" s="8" t="str">
        <f>'1'!E17</f>
        <v>IEM</v>
      </c>
      <c r="F17" s="8">
        <f>'1'!F17</f>
        <v>28</v>
      </c>
      <c r="G17" s="8">
        <v>28</v>
      </c>
      <c r="H17" s="8"/>
      <c r="I17" s="9"/>
      <c r="J17" s="8">
        <f t="shared" si="2"/>
        <v>0</v>
      </c>
      <c r="K17" s="9"/>
      <c r="L17" s="8">
        <v>0</v>
      </c>
      <c r="M17" s="9">
        <f t="shared" si="1"/>
        <v>0</v>
      </c>
      <c r="N17" s="8">
        <v>93</v>
      </c>
      <c r="O17" s="12">
        <v>0.56999999999999995</v>
      </c>
      <c r="P17" s="17"/>
    </row>
    <row r="18" spans="1:16" s="10" customFormat="1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139</v>
      </c>
      <c r="H27" s="20"/>
      <c r="I27" s="21"/>
      <c r="J27" s="20">
        <f t="shared" si="0"/>
        <v>0</v>
      </c>
      <c r="K27" s="21"/>
      <c r="L27" s="20">
        <f>SUM(L13:L26)</f>
        <v>0</v>
      </c>
      <c r="M27" s="21">
        <f t="shared" si="1"/>
        <v>0</v>
      </c>
      <c r="N27" s="20">
        <f>AVERAGE(N13:N26)</f>
        <v>80.599999999999994</v>
      </c>
      <c r="O27" s="22">
        <f>AVERAGE(O13:O26)</f>
        <v>0.60799999999999987</v>
      </c>
      <c r="P27" s="16"/>
    </row>
    <row r="28" spans="1:16">
      <c r="A28" s="16"/>
      <c r="P28" s="16"/>
    </row>
    <row r="29" spans="1:16" ht="120" customHeight="1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 enableFormatConditionsCalculation="0">
    <pageSetUpPr fitToPage="1"/>
  </sheetPr>
  <dimension ref="A1:P30"/>
  <sheetViews>
    <sheetView zoomScaleSheetLayoutView="100" workbookViewId="0">
      <selection activeCell="R5" sqref="R5"/>
    </sheetView>
  </sheetViews>
  <sheetFormatPr baseColWidth="10" defaultColWidth="11.5" defaultRowHeight="12" x14ac:dyDescent="0"/>
  <cols>
    <col min="1" max="1" width="1.6640625" style="1" customWidth="1"/>
    <col min="2" max="2" width="38.5" style="1" bestFit="1" customWidth="1"/>
    <col min="3" max="3" width="4.6640625" style="1" bestFit="1" customWidth="1"/>
    <col min="4" max="4" width="5.5" style="1" bestFit="1" customWidth="1"/>
    <col min="5" max="5" width="21.83203125" style="1" customWidth="1"/>
    <col min="6" max="6" width="9.5" style="1" customWidth="1"/>
    <col min="7" max="13" width="7.5" style="1" customWidth="1"/>
    <col min="14" max="15" width="11.5" style="1"/>
    <col min="16" max="16" width="1.6640625" style="1" customWidth="1"/>
    <col min="17" max="16384" width="11.5" style="1"/>
  </cols>
  <sheetData>
    <row r="1" spans="1:16" ht="10" customHeight="1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>
      <c r="A2" s="14"/>
      <c r="B2" s="25" t="s">
        <v>31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14"/>
    </row>
    <row r="3" spans="1:16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>
      <c r="A4" s="16"/>
      <c r="B4" s="27" t="s">
        <v>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16"/>
    </row>
    <row r="5" spans="1:16">
      <c r="A5" s="16"/>
      <c r="B5" s="28" t="s">
        <v>1</v>
      </c>
      <c r="C5" s="28"/>
      <c r="D5" s="28"/>
      <c r="E5" s="28"/>
      <c r="F5" s="29" t="str">
        <f>'1'!F5</f>
        <v>ELECTROMECÁNICA</v>
      </c>
      <c r="G5" s="29"/>
      <c r="H5" s="29"/>
      <c r="I5" s="29"/>
      <c r="J5" s="3"/>
      <c r="K5" s="3"/>
      <c r="L5" s="3"/>
      <c r="M5" s="3"/>
      <c r="N5" s="3"/>
      <c r="O5" s="3"/>
      <c r="P5" s="16"/>
    </row>
    <row r="6" spans="1:16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>
      <c r="A7" s="16"/>
      <c r="B7" s="4" t="s">
        <v>2</v>
      </c>
      <c r="C7" s="30" t="s">
        <v>26</v>
      </c>
      <c r="D7" s="30"/>
      <c r="E7" s="11" t="s">
        <v>4</v>
      </c>
      <c r="F7" s="5">
        <f>'1'!F7</f>
        <v>5</v>
      </c>
      <c r="H7" s="4" t="s">
        <v>5</v>
      </c>
      <c r="I7" s="5">
        <f>'1'!I7</f>
        <v>3</v>
      </c>
      <c r="J7" s="31" t="s">
        <v>6</v>
      </c>
      <c r="K7" s="31"/>
      <c r="L7" s="31"/>
      <c r="M7" s="30" t="str">
        <f>'1'!M7</f>
        <v>Ago - Dic 25</v>
      </c>
      <c r="N7" s="30"/>
      <c r="O7" s="30"/>
      <c r="P7" s="16"/>
    </row>
    <row r="8" spans="1:16">
      <c r="A8" s="16"/>
      <c r="P8" s="16"/>
    </row>
    <row r="9" spans="1:16">
      <c r="A9" s="16"/>
      <c r="B9" s="4" t="s">
        <v>7</v>
      </c>
      <c r="C9" s="30" t="str">
        <f>'1'!C9</f>
        <v>Juan Carlos Cárdenas Tufiño</v>
      </c>
      <c r="D9" s="30"/>
      <c r="E9" s="30"/>
      <c r="F9" s="30"/>
      <c r="G9" s="30"/>
      <c r="H9" s="30"/>
      <c r="I9" s="30"/>
      <c r="J9" s="30"/>
      <c r="K9" s="30"/>
      <c r="L9" s="30"/>
      <c r="M9" s="30"/>
      <c r="P9" s="16"/>
    </row>
    <row r="10" spans="1:16" ht="13" thickBot="1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>
      <c r="A11" s="16"/>
      <c r="B11" s="32" t="s">
        <v>8</v>
      </c>
      <c r="C11" s="34" t="s">
        <v>9</v>
      </c>
      <c r="D11" s="34" t="s">
        <v>10</v>
      </c>
      <c r="E11" s="36" t="s">
        <v>11</v>
      </c>
      <c r="F11" s="36" t="s">
        <v>12</v>
      </c>
      <c r="G11" s="36" t="s">
        <v>13</v>
      </c>
      <c r="H11" s="36"/>
      <c r="I11" s="36" t="s">
        <v>14</v>
      </c>
      <c r="J11" s="36" t="s">
        <v>15</v>
      </c>
      <c r="K11" s="36" t="s">
        <v>16</v>
      </c>
      <c r="L11" s="36" t="s">
        <v>17</v>
      </c>
      <c r="M11" s="36" t="s">
        <v>18</v>
      </c>
      <c r="N11" s="36" t="s">
        <v>19</v>
      </c>
      <c r="O11" s="38" t="s">
        <v>20</v>
      </c>
      <c r="P11" s="16"/>
    </row>
    <row r="12" spans="1:16">
      <c r="A12" s="16"/>
      <c r="B12" s="33"/>
      <c r="C12" s="35"/>
      <c r="D12" s="35"/>
      <c r="E12" s="37"/>
      <c r="F12" s="37"/>
      <c r="G12" s="18" t="s">
        <v>21</v>
      </c>
      <c r="H12" s="18" t="s">
        <v>22</v>
      </c>
      <c r="I12" s="37"/>
      <c r="J12" s="37"/>
      <c r="K12" s="37"/>
      <c r="L12" s="37"/>
      <c r="M12" s="37"/>
      <c r="N12" s="37"/>
      <c r="O12" s="39"/>
      <c r="P12" s="16"/>
    </row>
    <row r="13" spans="1:16" s="10" customFormat="1" ht="24">
      <c r="A13" s="17"/>
      <c r="B13" s="13" t="str">
        <f>'1'!B13</f>
        <v>PROCESOS DE MANUFACTURA</v>
      </c>
      <c r="C13" s="8" t="str">
        <f>'1'!C13</f>
        <v>I</v>
      </c>
      <c r="D13" s="8" t="str">
        <f>'1'!D13</f>
        <v>302-A</v>
      </c>
      <c r="E13" s="8" t="str">
        <f>'1'!E13</f>
        <v>IEM</v>
      </c>
      <c r="F13" s="8">
        <f>'1'!F13</f>
        <v>36</v>
      </c>
      <c r="G13" s="8"/>
      <c r="H13" s="8">
        <v>0</v>
      </c>
      <c r="I13" s="9">
        <f>(G13+H13)/F13</f>
        <v>0</v>
      </c>
      <c r="J13" s="8">
        <f t="shared" ref="J13:J27" si="0">(F13-SUM(G13:H13))-L13</f>
        <v>36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4">
      <c r="A14" s="17"/>
      <c r="B14" s="13" t="str">
        <f>'1'!B14</f>
        <v>PROCESOS DE MANUFACTURA</v>
      </c>
      <c r="C14" s="8" t="str">
        <f>'1'!C14</f>
        <v>I</v>
      </c>
      <c r="D14" s="8" t="str">
        <f>'1'!D14</f>
        <v>302-B</v>
      </c>
      <c r="E14" s="8" t="str">
        <f>'1'!E14</f>
        <v>IEM</v>
      </c>
      <c r="F14" s="8">
        <f>'1'!F14</f>
        <v>28</v>
      </c>
      <c r="G14" s="8"/>
      <c r="H14" s="8">
        <v>0</v>
      </c>
      <c r="I14" s="9">
        <f t="shared" ref="I14:I26" si="3">(G14+H14)/F14</f>
        <v>0</v>
      </c>
      <c r="J14" s="8">
        <f>(F14-SUM(G14:H14))-L14</f>
        <v>28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>
      <c r="A15" s="17"/>
      <c r="B15" s="13" t="str">
        <f>'1'!B15</f>
        <v>PROCESOS DE FABRICACIÓN</v>
      </c>
      <c r="C15" s="8" t="str">
        <f>'1'!C15</f>
        <v>I</v>
      </c>
      <c r="D15" s="8" t="str">
        <f>'1'!D15</f>
        <v>311 A</v>
      </c>
      <c r="E15" s="8" t="str">
        <f>'1'!E15</f>
        <v>MECA</v>
      </c>
      <c r="F15" s="8">
        <f>'1'!F15</f>
        <v>27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27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>
      <c r="A16" s="17"/>
      <c r="B16" s="13" t="str">
        <f>'1'!B16</f>
        <v>PROCESOS DE FABRICACIÓN</v>
      </c>
      <c r="C16" s="8" t="str">
        <f>'1'!C16</f>
        <v>I</v>
      </c>
      <c r="D16" s="8" t="str">
        <f>'1'!D16</f>
        <v>311 B</v>
      </c>
      <c r="E16" s="8" t="str">
        <f>'1'!E16</f>
        <v>MECA</v>
      </c>
      <c r="F16" s="8">
        <f>'1'!F16</f>
        <v>20</v>
      </c>
      <c r="G16" s="8"/>
      <c r="H16" s="8">
        <v>0</v>
      </c>
      <c r="I16" s="9">
        <f t="shared" si="3"/>
        <v>0</v>
      </c>
      <c r="J16" s="8">
        <f t="shared" si="4"/>
        <v>20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>
      <c r="A17" s="17"/>
      <c r="B17" s="13" t="str">
        <f>'1'!B17</f>
        <v>ENERGIAS RENOVABLES</v>
      </c>
      <c r="C17" s="8" t="str">
        <f>'1'!C17</f>
        <v>I</v>
      </c>
      <c r="D17" s="8" t="str">
        <f>'1'!D17</f>
        <v>702 A</v>
      </c>
      <c r="E17" s="8" t="str">
        <f>'1'!E17</f>
        <v>IEM</v>
      </c>
      <c r="F17" s="8">
        <f>'1'!F17</f>
        <v>28</v>
      </c>
      <c r="G17" s="8"/>
      <c r="H17" s="8">
        <v>0</v>
      </c>
      <c r="I17" s="9">
        <f t="shared" si="3"/>
        <v>0</v>
      </c>
      <c r="J17" s="8">
        <f t="shared" si="4"/>
        <v>28</v>
      </c>
      <c r="K17" s="9">
        <f t="shared" si="1"/>
        <v>1</v>
      </c>
      <c r="L17" s="8"/>
      <c r="M17" s="9">
        <f t="shared" si="2"/>
        <v>0</v>
      </c>
      <c r="N17" s="8"/>
      <c r="O17" s="12"/>
      <c r="P17" s="17"/>
    </row>
    <row r="18" spans="1:16" s="10" customFormat="1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" thickBot="1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139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139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>
      <c r="A28" s="16"/>
      <c r="P28" s="16"/>
    </row>
    <row r="29" spans="1:16" ht="120" customHeight="1">
      <c r="A29" s="16"/>
      <c r="B29" s="40" t="s">
        <v>25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16"/>
    </row>
    <row r="30" spans="1:16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</vt:lpstr>
      <vt:lpstr>2</vt:lpstr>
      <vt:lpstr>3</vt:lpstr>
      <vt:lpstr>Final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JUAN CARLOS CARDENAS TUFINO</cp:lastModifiedBy>
  <cp:revision/>
  <cp:lastPrinted>2025-07-02T21:33:58Z</cp:lastPrinted>
  <dcterms:created xsi:type="dcterms:W3CDTF">2021-11-22T14:45:25Z</dcterms:created>
  <dcterms:modified xsi:type="dcterms:W3CDTF">2025-11-28T18:46:08Z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