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B80117C-072E-4AFC-9866-A69AA1F28FA1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externalReferences>
    <externalReference r:id="rId5"/>
  </externalReference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30" l="1"/>
  <c r="M17" i="30"/>
  <c r="J17" i="30"/>
  <c r="E17" i="30"/>
  <c r="D17" i="30"/>
  <c r="F16" i="30"/>
  <c r="M16" i="30"/>
  <c r="J16" i="30"/>
  <c r="E16" i="30"/>
  <c r="D16" i="30"/>
  <c r="F15" i="30"/>
  <c r="M15" i="30"/>
  <c r="J15" i="30"/>
  <c r="E15" i="30"/>
  <c r="D15" i="30"/>
  <c r="F14" i="30"/>
  <c r="M14" i="30"/>
  <c r="J14" i="30"/>
  <c r="E14" i="30"/>
  <c r="D14" i="30"/>
  <c r="F13" i="30"/>
  <c r="M13" i="30"/>
  <c r="J13" i="30"/>
  <c r="E13" i="30"/>
  <c r="D13" i="30"/>
  <c r="O27" i="31"/>
  <c r="N27" i="31"/>
  <c r="L27" i="31"/>
  <c r="H27" i="31"/>
  <c r="G27" i="31"/>
  <c r="F17" i="31"/>
  <c r="M17" i="31"/>
  <c r="E17" i="31"/>
  <c r="D17" i="31"/>
  <c r="B17" i="31"/>
  <c r="F16" i="31"/>
  <c r="M16" i="31"/>
  <c r="E16" i="31"/>
  <c r="D16" i="31"/>
  <c r="B16" i="31"/>
  <c r="F15" i="31"/>
  <c r="M15" i="31"/>
  <c r="E15" i="31"/>
  <c r="D15" i="31"/>
  <c r="B15" i="31"/>
  <c r="F14" i="31"/>
  <c r="I14" i="31"/>
  <c r="E14" i="31"/>
  <c r="D14" i="31"/>
  <c r="B14" i="31"/>
  <c r="F13" i="31"/>
  <c r="M13" i="31"/>
  <c r="E13" i="31"/>
  <c r="D13" i="31"/>
  <c r="B13" i="31"/>
  <c r="C9" i="31"/>
  <c r="M7" i="31"/>
  <c r="I7" i="31"/>
  <c r="F7" i="31"/>
  <c r="F5" i="31"/>
  <c r="O27" i="30"/>
  <c r="N27" i="30"/>
  <c r="L27" i="30"/>
  <c r="G27" i="30"/>
  <c r="B17" i="30"/>
  <c r="B16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K15" i="27"/>
  <c r="B16" i="27"/>
  <c r="D16" i="27"/>
  <c r="E16" i="27"/>
  <c r="F16" i="27"/>
  <c r="I16" i="27"/>
  <c r="B17" i="27"/>
  <c r="D17" i="27"/>
  <c r="E17" i="27"/>
  <c r="F17" i="27"/>
  <c r="J17" i="27"/>
  <c r="K17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/>
  <c r="I17" i="26"/>
  <c r="M16" i="26"/>
  <c r="J16" i="26"/>
  <c r="K16" i="26"/>
  <c r="I16" i="26"/>
  <c r="M15" i="26"/>
  <c r="J15" i="26"/>
  <c r="K15" i="26"/>
  <c r="I15" i="26"/>
  <c r="M14" i="26"/>
  <c r="J14" i="26"/>
  <c r="K14" i="26"/>
  <c r="I14" i="26"/>
  <c r="M13" i="26"/>
  <c r="J13" i="26"/>
  <c r="K13" i="26"/>
  <c r="I13" i="26"/>
  <c r="M17" i="27"/>
  <c r="I14" i="27"/>
  <c r="M15" i="27"/>
  <c r="I15" i="31"/>
  <c r="J16" i="27"/>
  <c r="K16" i="27"/>
  <c r="M27" i="26"/>
  <c r="I15" i="27"/>
  <c r="J15" i="31"/>
  <c r="K15" i="31"/>
  <c r="J27" i="26"/>
  <c r="K27" i="26"/>
  <c r="J14" i="27"/>
  <c r="K14" i="27"/>
  <c r="J14" i="31"/>
  <c r="K14" i="31"/>
  <c r="M13" i="27"/>
  <c r="M16" i="27"/>
  <c r="F27" i="30"/>
  <c r="J27" i="30"/>
  <c r="I16" i="31"/>
  <c r="I13" i="31"/>
  <c r="M14" i="31"/>
  <c r="J16" i="31"/>
  <c r="K16" i="31"/>
  <c r="I17" i="31"/>
  <c r="J13" i="31"/>
  <c r="K13" i="31"/>
  <c r="J17" i="31"/>
  <c r="K17" i="31"/>
  <c r="F27" i="31"/>
  <c r="I27" i="26"/>
  <c r="I17" i="27"/>
  <c r="F27" i="27"/>
  <c r="J27" i="27"/>
  <c r="K27" i="27"/>
  <c r="I13" i="27"/>
  <c r="M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<sst xmlns="http://schemas.openxmlformats.org/spreadsheetml/2006/main" count="153" uniqueCount="48">
  <si>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</si>
  <si>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</si>
  <si>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</si>
  <si>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</si>
  <si>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</si>
  <si>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</si>
  <si>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</si>
  <si>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</si>
  <si>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</si>
  <si>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</si>
  <si>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</si>
  <si>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</si>
  <si>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</si>
  <si>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</si>
  <si>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</si>
  <si>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</si>
  <si>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</si>
  <si>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</si>
  <si>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</si>
  <si>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</si>
  <si>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</si>
  <si>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</si>
  <si>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</si>
  <si>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</si>
  <si>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</si>
  <si>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</si>
  <si>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</si>
  <si>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</si>
  <si>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</si>
  <si>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</si>
  <si>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</si>
  <si>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</si>
  <si>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25</t>
  </si>
  <si>
    <t>ELECTROMECÁNICA</t>
  </si>
  <si>
    <t>302-A</t>
  </si>
  <si>
    <t>302-B</t>
  </si>
  <si>
    <t>311 B</t>
  </si>
  <si>
    <t>702 A</t>
  </si>
  <si>
    <t>PROCESOS DE MANUFACTURA</t>
  </si>
  <si>
    <t>PROCESOS DE FABRICACIÓN</t>
  </si>
  <si>
    <t>ENERGIAS RENOVABLES</t>
  </si>
  <si>
    <t>IEM</t>
  </si>
  <si>
    <t>MECA</t>
  </si>
  <si>
    <t>Juan Carlos Cárdenas Tufiño</t>
  </si>
  <si>
    <t>311 A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</si>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</sst>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241%203ER%20REPORTE%20PARCIAL%20Y%20FINAL%20SGI.xlsx" TargetMode="External"/><Relationship Id="rId1" Type="http://schemas.openxmlformats.org/officeDocument/2006/relationships/externalLinkPath" Target="241%203ER%20REPORTE%20PARCIAL%20Y%20FINAL%20S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Final"/>
    </sheetNames>
    <sheetDataSet>
      <sheetData sheetId="0">
        <row r="13">
          <cell r="D13" t="str">
            <v>302-A</v>
          </cell>
          <cell r="E13" t="str">
            <v>IEM</v>
          </cell>
          <cell r="F13">
            <v>36</v>
          </cell>
        </row>
        <row r="14">
          <cell r="D14" t="str">
            <v>302-B</v>
          </cell>
          <cell r="E14" t="str">
            <v>IEM</v>
          </cell>
          <cell r="F14">
            <v>28</v>
          </cell>
        </row>
        <row r="15">
          <cell r="D15" t="str">
            <v>311 A</v>
          </cell>
          <cell r="E15" t="str">
            <v>MECA</v>
          </cell>
          <cell r="F15">
            <v>27</v>
          </cell>
        </row>
        <row r="16">
          <cell r="D16" t="str">
            <v>311 B</v>
          </cell>
          <cell r="E16" t="str">
            <v>MECA</v>
          </cell>
          <cell r="F16">
            <v>20</v>
          </cell>
        </row>
        <row r="17">
          <cell r="D17" t="str">
            <v>702 A</v>
          </cell>
          <cell r="E17" t="str">
            <v>IEM</v>
          </cell>
          <cell r="F17">
            <v>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="125" zoomScaleNormal="125" zoomScaleSheetLayoutView="100" zoomScalePageLayoutView="125" workbookViewId="0">
      <selection activeCell="H18" sqref="H18:M26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4" width="5.42578125" style="1" bestFit="1" customWidth="1"/>
    <col min="5" max="5" width="21.85546875" style="1" customWidth="1"/>
    <col min="6" max="6" width="9.42578125" style="1" customWidth="1"/>
    <col min="7" max="13" width="7.42578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">
        <v>33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3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43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7" t="s">
        <v>38</v>
      </c>
      <c r="C13" s="8" t="s">
        <v>20</v>
      </c>
      <c r="D13" s="8" t="s">
        <v>34</v>
      </c>
      <c r="E13" s="8" t="s">
        <v>41</v>
      </c>
      <c r="F13" s="8">
        <v>36</v>
      </c>
      <c r="G13" s="8">
        <v>25</v>
      </c>
      <c r="H13" s="8">
        <v>0</v>
      </c>
      <c r="I13" s="23">
        <f>(G13+H13)/F13</f>
        <v>0.69444444444444442</v>
      </c>
      <c r="J13" s="8">
        <f t="shared" ref="J13:J27" si="0">(F13-SUM(G13:H13))-L13</f>
        <v>11</v>
      </c>
      <c r="K13" s="23">
        <f t="shared" ref="K13:K27" si="1">J13/F13</f>
        <v>0.30555555555555558</v>
      </c>
      <c r="L13" s="8"/>
      <c r="M13" s="9">
        <f t="shared" ref="M13:M27" si="2">L13/F13</f>
        <v>0</v>
      </c>
      <c r="N13" s="8">
        <v>61</v>
      </c>
      <c r="O13" s="12">
        <v>0.69</v>
      </c>
      <c r="P13" s="17"/>
    </row>
    <row r="14" spans="1:16" s="10" customFormat="1" ht="25.5" x14ac:dyDescent="0.2">
      <c r="A14" s="17"/>
      <c r="B14" s="7" t="s">
        <v>38</v>
      </c>
      <c r="C14" s="8" t="s">
        <v>20</v>
      </c>
      <c r="D14" s="8" t="s">
        <v>35</v>
      </c>
      <c r="E14" s="8" t="s">
        <v>41</v>
      </c>
      <c r="F14" s="8">
        <v>28</v>
      </c>
      <c r="G14" s="8">
        <v>26</v>
      </c>
      <c r="H14" s="8">
        <v>0</v>
      </c>
      <c r="I14" s="23">
        <f t="shared" ref="I14:I17" si="3">(G14+H14)/F14</f>
        <v>0.9285714285714286</v>
      </c>
      <c r="J14" s="8">
        <f>(F14-SUM(G14:H14))-L14</f>
        <v>2</v>
      </c>
      <c r="K14" s="23">
        <f t="shared" si="1"/>
        <v>7.1428571428571425E-2</v>
      </c>
      <c r="L14" s="8"/>
      <c r="M14" s="9">
        <f t="shared" si="2"/>
        <v>0</v>
      </c>
      <c r="N14" s="8">
        <v>81</v>
      </c>
      <c r="O14" s="12">
        <v>0.61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44</v>
      </c>
      <c r="E15" s="8" t="s">
        <v>42</v>
      </c>
      <c r="F15" s="8">
        <v>27</v>
      </c>
      <c r="G15" s="8">
        <v>26</v>
      </c>
      <c r="H15" s="8">
        <v>0</v>
      </c>
      <c r="I15" s="23">
        <f t="shared" si="3"/>
        <v>0.96296296296296291</v>
      </c>
      <c r="J15" s="8">
        <f t="shared" ref="J15:J17" si="4">(F15-SUM(G15:H15))-L15</f>
        <v>1</v>
      </c>
      <c r="K15" s="23">
        <f t="shared" si="1"/>
        <v>3.7037037037037035E-2</v>
      </c>
      <c r="L15" s="8"/>
      <c r="M15" s="9">
        <f t="shared" si="2"/>
        <v>0</v>
      </c>
      <c r="N15" s="8">
        <v>84</v>
      </c>
      <c r="O15" s="12">
        <v>0.67</v>
      </c>
      <c r="P15" s="17"/>
    </row>
    <row r="16" spans="1:16" s="10" customFormat="1" ht="25.5" x14ac:dyDescent="0.2">
      <c r="A16" s="17"/>
      <c r="B16" s="7" t="s">
        <v>39</v>
      </c>
      <c r="C16" s="8" t="s">
        <v>20</v>
      </c>
      <c r="D16" s="8" t="s">
        <v>36</v>
      </c>
      <c r="E16" s="8" t="s">
        <v>42</v>
      </c>
      <c r="F16" s="8">
        <v>20</v>
      </c>
      <c r="G16" s="8">
        <v>16</v>
      </c>
      <c r="H16" s="8">
        <v>0</v>
      </c>
      <c r="I16" s="23">
        <f t="shared" si="3"/>
        <v>0.8</v>
      </c>
      <c r="J16" s="8">
        <f t="shared" si="4"/>
        <v>4</v>
      </c>
      <c r="K16" s="23">
        <f t="shared" si="1"/>
        <v>0.2</v>
      </c>
      <c r="L16" s="8"/>
      <c r="M16" s="9">
        <f t="shared" si="2"/>
        <v>0</v>
      </c>
      <c r="N16" s="8">
        <v>66</v>
      </c>
      <c r="O16" s="12">
        <v>0.8</v>
      </c>
      <c r="P16" s="17"/>
    </row>
    <row r="17" spans="1:16" s="10" customFormat="1" ht="25.5" x14ac:dyDescent="0.2">
      <c r="A17" s="17"/>
      <c r="B17" s="7" t="s">
        <v>40</v>
      </c>
      <c r="C17" s="8" t="s">
        <v>20</v>
      </c>
      <c r="D17" s="8" t="s">
        <v>37</v>
      </c>
      <c r="E17" s="8" t="s">
        <v>41</v>
      </c>
      <c r="F17" s="8">
        <v>28</v>
      </c>
      <c r="G17" s="8">
        <v>27</v>
      </c>
      <c r="H17" s="8">
        <v>0</v>
      </c>
      <c r="I17" s="23">
        <f t="shared" si="3"/>
        <v>0.9642857142857143</v>
      </c>
      <c r="J17" s="8">
        <f t="shared" si="4"/>
        <v>1</v>
      </c>
      <c r="K17" s="23">
        <f t="shared" si="1"/>
        <v>3.5714285714285712E-2</v>
      </c>
      <c r="L17" s="8"/>
      <c r="M17" s="9">
        <f t="shared" si="2"/>
        <v>0</v>
      </c>
      <c r="N17" s="8">
        <v>91</v>
      </c>
      <c r="O17" s="12">
        <v>0.86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120</v>
      </c>
      <c r="H27" s="20">
        <f>SUM(H13:H26)</f>
        <v>0</v>
      </c>
      <c r="I27" s="24">
        <f>SUM(G27:H27)/F27</f>
        <v>0.86330935251798557</v>
      </c>
      <c r="J27" s="20">
        <f t="shared" si="0"/>
        <v>19</v>
      </c>
      <c r="K27" s="24">
        <f t="shared" si="1"/>
        <v>0.1366906474820144</v>
      </c>
      <c r="L27" s="20">
        <f>SUM(L13:L26)</f>
        <v>0</v>
      </c>
      <c r="M27" s="21">
        <f t="shared" si="2"/>
        <v>0</v>
      </c>
      <c r="N27" s="20">
        <f>AVERAGE(N13:N26)</f>
        <v>76.599999999999994</v>
      </c>
      <c r="O27" s="22">
        <f>AVERAGE(O13:O26)</f>
        <v>0.72599999999999987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paperSize="9" scale="61" orientation="portrait" horizontalDpi="0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6" zoomScaleSheetLayoutView="100" workbookViewId="0">
      <selection activeCell="D13" sqref="D13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4" width="5.42578125" style="1" bestFit="1" customWidth="1"/>
    <col min="5" max="5" width="21.85546875" style="1" customWidth="1"/>
    <col min="6" max="6" width="9.42578125" style="1" customWidth="1"/>
    <col min="7" max="13" width="7.42578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ELECTROMECÁNICA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 - Dic 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13" t="str">
        <f>'1'!B13</f>
        <v>PROCESOS DE MANUFACTURA</v>
      </c>
      <c r="C13" s="8" t="s">
        <v>45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>
        <v>36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83</v>
      </c>
      <c r="O13" s="12">
        <v>0.64</v>
      </c>
      <c r="P13" s="17"/>
    </row>
    <row r="14" spans="1:16" s="10" customFormat="1" ht="25.5" x14ac:dyDescent="0.2">
      <c r="A14" s="17"/>
      <c r="B14" s="13" t="str">
        <f>'1'!B14</f>
        <v>PROCESOS DE MANUFACTURA</v>
      </c>
      <c r="C14" s="8" t="s">
        <v>45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>
        <v>28</v>
      </c>
      <c r="H14" s="8">
        <v>0</v>
      </c>
      <c r="I14" s="9">
        <f t="shared" ref="I14:I17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88</v>
      </c>
      <c r="O14" s="12">
        <v>0.65</v>
      </c>
      <c r="P14" s="17"/>
    </row>
    <row r="15" spans="1:16" s="10" customFormat="1" ht="25.5" x14ac:dyDescent="0.2">
      <c r="A15" s="17"/>
      <c r="B15" s="13" t="str">
        <f>'1'!B15</f>
        <v>PROCESOS DE FABRICACIÓN</v>
      </c>
      <c r="C15" s="8" t="s">
        <v>45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>
        <v>27</v>
      </c>
      <c r="H15" s="8">
        <v>0</v>
      </c>
      <c r="I15" s="9">
        <f t="shared" si="3"/>
        <v>1</v>
      </c>
      <c r="J15" s="8">
        <f t="shared" ref="J15:J17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0.44</v>
      </c>
      <c r="P15" s="17"/>
    </row>
    <row r="16" spans="1:16" s="10" customFormat="1" ht="25.5" x14ac:dyDescent="0.2">
      <c r="A16" s="17"/>
      <c r="B16" s="13" t="str">
        <f>'1'!B16</f>
        <v>PROCESOS DE FABRICACIÓN</v>
      </c>
      <c r="C16" s="8" t="s">
        <v>45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>
        <v>20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31</v>
      </c>
      <c r="O16" s="12">
        <v>1</v>
      </c>
      <c r="P16" s="17"/>
    </row>
    <row r="17" spans="1:16" s="10" customFormat="1" ht="25.5" x14ac:dyDescent="0.2">
      <c r="A17" s="17"/>
      <c r="B17" s="13" t="str">
        <f>'1'!B17</f>
        <v>ENERGIAS RENOVABLES</v>
      </c>
      <c r="C17" s="8" t="s">
        <v>45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>
        <v>28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92</v>
      </c>
      <c r="O17" s="12">
        <v>0.68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139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74.8</v>
      </c>
      <c r="O27" s="22">
        <f>AVERAGE(O13:O26)</f>
        <v>0.68200000000000005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61" orientation="portrait" horizontalDpi="0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7" zoomScaleSheetLayoutView="10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4" width="5.42578125" style="1" bestFit="1" customWidth="1"/>
    <col min="5" max="5" width="21.85546875" style="1" customWidth="1"/>
    <col min="6" max="6" width="9.42578125" style="1" customWidth="1"/>
    <col min="7" max="13" width="7.42578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ELECTROMECÁNICA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 - Dic 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13" t="str">
        <f>'1'!B13</f>
        <v>PROCESOS DE MANUFACTURA</v>
      </c>
      <c r="C13" s="8" t="s">
        <v>46</v>
      </c>
      <c r="D13" s="8" t="str">
        <f>'[1]1'!D13</f>
        <v>302-A</v>
      </c>
      <c r="E13" s="8" t="str">
        <f>'[1]1'!E13</f>
        <v>IEM</v>
      </c>
      <c r="F13" s="8">
        <f>'[1]1'!F13</f>
        <v>36</v>
      </c>
      <c r="G13" s="8">
        <v>36</v>
      </c>
      <c r="H13" s="8"/>
      <c r="I13" s="9"/>
      <c r="J13" s="8">
        <f t="shared" ref="J13:J17" si="0">(F13-SUM(G13:H13))-L13</f>
        <v>0</v>
      </c>
      <c r="K13" s="9"/>
      <c r="L13" s="8">
        <v>0</v>
      </c>
      <c r="M13" s="9">
        <f t="shared" ref="M13:M17" si="1">L13/F13</f>
        <v>0</v>
      </c>
      <c r="N13" s="8">
        <v>82</v>
      </c>
      <c r="O13" s="12">
        <v>0.42</v>
      </c>
      <c r="P13" s="17"/>
    </row>
    <row r="14" spans="1:16" s="10" customFormat="1" ht="25.5" x14ac:dyDescent="0.2">
      <c r="A14" s="17"/>
      <c r="B14" s="13" t="str">
        <f>'1'!B14</f>
        <v>PROCESOS DE MANUFACTURA</v>
      </c>
      <c r="C14" s="8" t="s">
        <v>46</v>
      </c>
      <c r="D14" s="8" t="str">
        <f>'[1]1'!D14</f>
        <v>302-B</v>
      </c>
      <c r="E14" s="8" t="str">
        <f>'[1]1'!E14</f>
        <v>IEM</v>
      </c>
      <c r="F14" s="8">
        <f>'[1]1'!F14</f>
        <v>28</v>
      </c>
      <c r="G14" s="8">
        <v>28</v>
      </c>
      <c r="H14" s="8"/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85</v>
      </c>
      <c r="O14" s="12">
        <v>0.46</v>
      </c>
      <c r="P14" s="17"/>
    </row>
    <row r="15" spans="1:16" s="10" customFormat="1" ht="25.5" x14ac:dyDescent="0.2">
      <c r="A15" s="17"/>
      <c r="B15" s="13" t="str">
        <f>'1'!B15</f>
        <v>PROCESOS DE FABRICACIÓN</v>
      </c>
      <c r="C15" s="8" t="s">
        <v>46</v>
      </c>
      <c r="D15" s="8" t="str">
        <f>'[1]1'!D15</f>
        <v>311 A</v>
      </c>
      <c r="E15" s="8" t="str">
        <f>'[1]1'!E15</f>
        <v>MECA</v>
      </c>
      <c r="F15" s="8">
        <f>'[1]1'!F15</f>
        <v>27</v>
      </c>
      <c r="G15" s="8">
        <v>27</v>
      </c>
      <c r="H15" s="8"/>
      <c r="I15" s="9"/>
      <c r="J15" s="8">
        <f t="shared" ref="J15:J17" si="2">(F15-SUM(G15:H15))-L15</f>
        <v>0</v>
      </c>
      <c r="K15" s="9"/>
      <c r="L15" s="8">
        <v>0</v>
      </c>
      <c r="M15" s="9">
        <f t="shared" si="1"/>
        <v>0</v>
      </c>
      <c r="N15" s="8">
        <v>89</v>
      </c>
      <c r="O15" s="12">
        <v>0.59</v>
      </c>
      <c r="P15" s="17"/>
    </row>
    <row r="16" spans="1:16" s="10" customFormat="1" ht="25.5" x14ac:dyDescent="0.2">
      <c r="A16" s="17"/>
      <c r="B16" s="13" t="str">
        <f>'1'!B16</f>
        <v>PROCESOS DE FABRICACIÓN</v>
      </c>
      <c r="C16" s="8" t="s">
        <v>46</v>
      </c>
      <c r="D16" s="8" t="str">
        <f>'[1]1'!D16</f>
        <v>311 B</v>
      </c>
      <c r="E16" s="8" t="str">
        <f>'[1]1'!E16</f>
        <v>MECA</v>
      </c>
      <c r="F16" s="8">
        <f>'[1]1'!F16</f>
        <v>20</v>
      </c>
      <c r="G16" s="8">
        <v>20</v>
      </c>
      <c r="H16" s="8"/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54</v>
      </c>
      <c r="O16" s="12">
        <v>1</v>
      </c>
      <c r="P16" s="17"/>
    </row>
    <row r="17" spans="1:16" s="10" customFormat="1" ht="25.5" x14ac:dyDescent="0.2">
      <c r="A17" s="17"/>
      <c r="B17" s="13" t="str">
        <f>'1'!B17</f>
        <v>ENERGIAS RENOVABLES</v>
      </c>
      <c r="C17" s="8" t="s">
        <v>46</v>
      </c>
      <c r="D17" s="8" t="str">
        <f>'[1]1'!D17</f>
        <v>702 A</v>
      </c>
      <c r="E17" s="8" t="str">
        <f>'[1]1'!E17</f>
        <v>IEM</v>
      </c>
      <c r="F17" s="8">
        <f>'[1]1'!F17</f>
        <v>28</v>
      </c>
      <c r="G17" s="8">
        <v>28</v>
      </c>
      <c r="H17" s="8"/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93</v>
      </c>
      <c r="O17" s="12">
        <v>0.56999999999999995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139</v>
      </c>
      <c r="H27" s="20"/>
      <c r="I27" s="21"/>
      <c r="J27" s="20">
        <f t="shared" ref="J13:J27" si="3">(F27-SUM(G27:H27))-L27</f>
        <v>0</v>
      </c>
      <c r="K27" s="21"/>
      <c r="L27" s="20">
        <f>SUM(L13:L26)</f>
        <v>0</v>
      </c>
      <c r="M27" s="21">
        <f t="shared" ref="M13:M27" si="4">L27/F27</f>
        <v>0</v>
      </c>
      <c r="N27" s="20">
        <f>AVERAGE(N13:N26)</f>
        <v>80.599999999999994</v>
      </c>
      <c r="O27" s="22">
        <f>AVERAGE(O13:O26)</f>
        <v>0.60799999999999987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61" orientation="portrait" horizontalDpi="0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7" zoomScaleSheetLayoutView="100" workbookViewId="0">
      <selection activeCell="C17" sqref="C17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4" width="5.42578125" style="1" bestFit="1" customWidth="1"/>
    <col min="5" max="5" width="21.85546875" style="1" customWidth="1"/>
    <col min="6" max="6" width="9.42578125" style="1" customWidth="1"/>
    <col min="7" max="13" width="7.42578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ELECTROMECÁNICA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40" t="s">
        <v>6</v>
      </c>
      <c r="K7" s="40"/>
      <c r="L7" s="40"/>
      <c r="M7" s="30" t="str">
        <f>'1'!M7</f>
        <v>Ago - Dic 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13" t="str">
        <f>'1'!B13</f>
        <v>PROCESOS DE MANUFACTURA</v>
      </c>
      <c r="C13" s="8" t="s">
        <v>47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>
        <v>30</v>
      </c>
      <c r="H13" s="8">
        <v>0</v>
      </c>
      <c r="I13" s="9">
        <f>(G13+H13)/F13</f>
        <v>0.83333333333333337</v>
      </c>
      <c r="J13" s="8">
        <f t="shared" ref="J13:J27" si="0">(F13-SUM(G13:H13))-L13</f>
        <v>6</v>
      </c>
      <c r="K13" s="9">
        <f t="shared" ref="K13:K27" si="1">J13/F13</f>
        <v>0.16666666666666666</v>
      </c>
      <c r="L13" s="8">
        <v>0</v>
      </c>
      <c r="M13" s="9">
        <f t="shared" ref="M13:M27" si="2">L13/F13</f>
        <v>0</v>
      </c>
      <c r="N13" s="8">
        <v>68</v>
      </c>
      <c r="O13" s="12">
        <v>0.81</v>
      </c>
      <c r="P13" s="17"/>
    </row>
    <row r="14" spans="1:16" s="10" customFormat="1" ht="25.5" x14ac:dyDescent="0.2">
      <c r="A14" s="17"/>
      <c r="B14" s="13" t="str">
        <f>'1'!B14</f>
        <v>PROCESOS DE MANUFACTURA</v>
      </c>
      <c r="C14" s="8" t="s">
        <v>47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>
        <v>21</v>
      </c>
      <c r="H14" s="8">
        <v>0</v>
      </c>
      <c r="I14" s="9">
        <f t="shared" ref="I14:I26" si="3">(G14+H14)/F14</f>
        <v>0.75</v>
      </c>
      <c r="J14" s="8">
        <f>(F14-SUM(G14:H14))-L14</f>
        <v>7</v>
      </c>
      <c r="K14" s="9">
        <f t="shared" si="1"/>
        <v>0.25</v>
      </c>
      <c r="L14" s="8">
        <v>0</v>
      </c>
      <c r="M14" s="9">
        <f t="shared" si="2"/>
        <v>0</v>
      </c>
      <c r="N14" s="8">
        <v>76</v>
      </c>
      <c r="O14" s="12">
        <v>0.86</v>
      </c>
      <c r="P14" s="17"/>
    </row>
    <row r="15" spans="1:16" s="10" customFormat="1" ht="25.5" x14ac:dyDescent="0.2">
      <c r="A15" s="17"/>
      <c r="B15" s="13" t="str">
        <f>'1'!B15</f>
        <v>PROCESOS DE FABRICACIÓN</v>
      </c>
      <c r="C15" s="8" t="s">
        <v>47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>
        <v>26</v>
      </c>
      <c r="H15" s="8">
        <v>0</v>
      </c>
      <c r="I15" s="9">
        <f t="shared" si="3"/>
        <v>0.96296296296296291</v>
      </c>
      <c r="J15" s="8">
        <f t="shared" ref="J15:J26" si="4">(F15-SUM(G15:H15))-L15</f>
        <v>1</v>
      </c>
      <c r="K15" s="9">
        <f t="shared" si="1"/>
        <v>3.7037037037037035E-2</v>
      </c>
      <c r="L15" s="8">
        <v>0</v>
      </c>
      <c r="M15" s="9">
        <f t="shared" si="2"/>
        <v>0</v>
      </c>
      <c r="N15" s="8">
        <v>80</v>
      </c>
      <c r="O15" s="12">
        <v>0.67</v>
      </c>
      <c r="P15" s="17"/>
    </row>
    <row r="16" spans="1:16" s="10" customFormat="1" ht="25.5" x14ac:dyDescent="0.2">
      <c r="A16" s="17"/>
      <c r="B16" s="13" t="str">
        <f>'1'!B16</f>
        <v>PROCESOS DE FABRICACIÓN</v>
      </c>
      <c r="C16" s="8" t="s">
        <v>47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>
        <v>18</v>
      </c>
      <c r="H16" s="8">
        <v>0</v>
      </c>
      <c r="I16" s="9">
        <f t="shared" si="3"/>
        <v>0.9</v>
      </c>
      <c r="J16" s="8">
        <f t="shared" si="4"/>
        <v>2</v>
      </c>
      <c r="K16" s="9">
        <f t="shared" si="1"/>
        <v>0.1</v>
      </c>
      <c r="L16" s="8">
        <v>0</v>
      </c>
      <c r="M16" s="9">
        <f t="shared" si="2"/>
        <v>0</v>
      </c>
      <c r="N16" s="8">
        <v>56</v>
      </c>
      <c r="O16" s="12">
        <v>0.9</v>
      </c>
      <c r="P16" s="17"/>
    </row>
    <row r="17" spans="1:16" s="10" customFormat="1" ht="25.5" x14ac:dyDescent="0.2">
      <c r="A17" s="17"/>
      <c r="B17" s="13" t="str">
        <f>'1'!B17</f>
        <v>ENERGIAS RENOVABLES</v>
      </c>
      <c r="C17" s="8" t="s">
        <v>47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>
        <v>25</v>
      </c>
      <c r="H17" s="8">
        <v>0</v>
      </c>
      <c r="I17" s="9">
        <f t="shared" si="3"/>
        <v>0.8928571428571429</v>
      </c>
      <c r="J17" s="8">
        <f t="shared" si="4"/>
        <v>3</v>
      </c>
      <c r="K17" s="9">
        <f t="shared" si="1"/>
        <v>0.10714285714285714</v>
      </c>
      <c r="L17" s="8">
        <v>0</v>
      </c>
      <c r="M17" s="9">
        <f t="shared" si="2"/>
        <v>0</v>
      </c>
      <c r="N17" s="8">
        <v>85</v>
      </c>
      <c r="O17" s="12">
        <v>0.82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120</v>
      </c>
      <c r="H27" s="20">
        <f>SUM(H13:H26)</f>
        <v>0</v>
      </c>
      <c r="I27" s="21">
        <f>SUM(G27:H27)/F27</f>
        <v>0.86330935251798557</v>
      </c>
      <c r="J27" s="20">
        <f t="shared" si="0"/>
        <v>19</v>
      </c>
      <c r="K27" s="21">
        <f t="shared" si="1"/>
        <v>0.1366906474820144</v>
      </c>
      <c r="L27" s="20">
        <f>SUM(L13:L26)</f>
        <v>0</v>
      </c>
      <c r="M27" s="21">
        <f t="shared" si="2"/>
        <v>0</v>
      </c>
      <c r="N27" s="20">
        <f>AVERAGE(N13:N26)</f>
        <v>73</v>
      </c>
      <c r="O27" s="22">
        <f>AVERAGE(O13:O26)</f>
        <v>0.81199999999999994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2025-07-02T21:33:58Z</cp:lastPrinted>
  <dcterms:created xsi:type="dcterms:W3CDTF">2021-11-22T14:45:25Z</dcterms:created>
  <dcterms:modified xsi:type="dcterms:W3CDTF">2026-01-08T01:26:14Z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