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"/>
    </mc:Choice>
  </mc:AlternateContent>
  <xr:revisionPtr revIDLastSave="24" documentId="8_{82C0C9A9-8F27-4910-8D29-DC15256432FD}" xr6:coauthVersionLast="47" xr6:coauthVersionMax="47" xr10:uidLastSave="{C857EC69-6B5E-4678-B9CC-05BE5027EB8C}"/>
  <bookViews>
    <workbookView xWindow="-108" yWindow="-108" windowWidth="23256" windowHeight="13896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'1'!$A$1:$N$37</definedName>
    <definedName name="_xlnm.Print_Area" localSheetId="1">'2'!$A$1:$N$37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5" l="1"/>
  <c r="M28" i="25"/>
  <c r="K28" i="25"/>
  <c r="G28" i="25"/>
  <c r="F28" i="25"/>
  <c r="E17" i="25"/>
  <c r="I17" i="25" s="1"/>
  <c r="J17" i="25" s="1"/>
  <c r="D17" i="25"/>
  <c r="C17" i="25"/>
  <c r="A17" i="25"/>
  <c r="E16" i="25"/>
  <c r="I16" i="25" s="1"/>
  <c r="J16" i="25" s="1"/>
  <c r="D16" i="25"/>
  <c r="C16" i="25"/>
  <c r="A16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7" i="25" s="1"/>
  <c r="L8" i="25"/>
  <c r="H8" i="25"/>
  <c r="E8" i="25"/>
  <c r="N28" i="24"/>
  <c r="M28" i="24"/>
  <c r="K28" i="24"/>
  <c r="G28" i="24"/>
  <c r="F28" i="24"/>
  <c r="E16" i="24"/>
  <c r="D16" i="24"/>
  <c r="C16" i="24"/>
  <c r="A16" i="24"/>
  <c r="E15" i="24"/>
  <c r="D15" i="24"/>
  <c r="C15" i="24"/>
  <c r="A15" i="24"/>
  <c r="E14" i="24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16" i="23"/>
  <c r="D16" i="23"/>
  <c r="C16" i="23"/>
  <c r="A16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A15" i="22"/>
  <c r="C15" i="22"/>
  <c r="D15" i="22"/>
  <c r="A16" i="22"/>
  <c r="C16" i="22"/>
  <c r="D16" i="22"/>
  <c r="C14" i="22"/>
  <c r="D14" i="22"/>
  <c r="A14" i="22"/>
  <c r="B10" i="22"/>
  <c r="B37" i="22" s="1"/>
  <c r="L8" i="22"/>
  <c r="H8" i="22"/>
  <c r="E8" i="22"/>
  <c r="N28" i="22"/>
  <c r="M28" i="22"/>
  <c r="K28" i="22"/>
  <c r="G28" i="22"/>
  <c r="F28" i="22"/>
  <c r="B37" i="10"/>
  <c r="N28" i="10"/>
  <c r="M28" i="10"/>
  <c r="K28" i="10"/>
  <c r="G28" i="10"/>
  <c r="F28" i="10"/>
  <c r="E28" i="10"/>
  <c r="L14" i="25" l="1"/>
  <c r="L15" i="25"/>
  <c r="L16" i="25"/>
  <c r="L17" i="25"/>
  <c r="H14" i="25"/>
  <c r="H15" i="25"/>
  <c r="H16" i="25"/>
  <c r="H17" i="25"/>
  <c r="E28" i="25"/>
  <c r="E28" i="24"/>
  <c r="E28" i="23"/>
  <c r="E28" i="22"/>
  <c r="I28" i="10"/>
  <c r="J28" i="10" s="1"/>
  <c r="L28" i="10"/>
  <c r="I28" i="25" l="1"/>
  <c r="J28" i="25" s="1"/>
  <c r="L28" i="25"/>
  <c r="H28" i="25"/>
  <c r="I28" i="24"/>
  <c r="J28" i="24" s="1"/>
  <c r="L28" i="24"/>
  <c r="H28" i="24"/>
  <c r="I28" i="23"/>
  <c r="J28" i="23" s="1"/>
  <c r="L28" i="23"/>
  <c r="H28" i="23"/>
  <c r="I28" i="22"/>
  <c r="J28" i="22" s="1"/>
  <c r="H28" i="22"/>
  <c r="L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<sst xmlns="http://schemas.openxmlformats.org/spreadsheetml/2006/main" count="180" uniqueCount="45">
  <si>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</si>
  <si>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</si>
  <si>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</si>
  <si>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</si>
  <si>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</si>
  <si>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</si>
  <si>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</si>
  <si>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</si>
  <si>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</si>
  <si>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</si>
  <si>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</si>
  <si>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</si>
  <si>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</si>
  <si>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</si>
  <si>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</si>
  <si>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</si>
  <si>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</si>
  <si>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</si>
  <si>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</si>
  <si>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</si>
  <si>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</si>
  <si>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</si>
  <si>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</si>
  <si>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</si>
  <si>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</si>
  <si>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</si>
  <si>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</si>
  <si>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</si>
  <si>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</si>
  <si>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</si>
  <si>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</si>
  <si>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GESTIÓN EMPRESARIAL</t>
  </si>
  <si>
    <t>AGEO GUEVARA LORA</t>
  </si>
  <si>
    <t>IGEM</t>
  </si>
  <si>
    <t>INGENIERIA ECONOMICA</t>
  </si>
  <si>
    <t>407A</t>
  </si>
  <si>
    <t>SE</t>
  </si>
  <si>
    <t>II</t>
  </si>
  <si>
    <t>III</t>
  </si>
  <si>
    <t>AGOSTO-DICIEMBRE 2025</t>
  </si>
  <si>
    <t>INGENIERÍA DE PROCESOS</t>
  </si>
  <si>
    <t>507B</t>
  </si>
  <si>
    <t>DESARROLLO SUSTENTABLE</t>
  </si>
  <si>
    <t>707A</t>
  </si>
  <si>
    <t>707B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</si>
</sst>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85" zoomScaleNormal="85" zoomScaleSheetLayoutView="100" workbookViewId="0">
      <selection activeCell="P14" sqref="P14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 t="s">
        <v>31</v>
      </c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A8" s="4" t="s">
        <v>3</v>
      </c>
      <c r="B8" s="33" t="s">
        <v>4</v>
      </c>
      <c r="C8" s="33"/>
      <c r="D8" s="14" t="s">
        <v>5</v>
      </c>
      <c r="E8" s="5">
        <v>3</v>
      </c>
      <c r="G8" s="4" t="s">
        <v>6</v>
      </c>
      <c r="H8" s="5">
        <v>2</v>
      </c>
      <c r="I8" s="32" t="s">
        <v>7</v>
      </c>
      <c r="J8" s="32"/>
      <c r="K8" s="32"/>
      <c r="L8" s="33" t="s">
        <v>39</v>
      </c>
      <c r="M8" s="33"/>
      <c r="N8" s="33"/>
    </row>
    <row r="10" spans="1:14" x14ac:dyDescent="0.25">
      <c r="A10" s="4" t="s">
        <v>8</v>
      </c>
      <c r="B10" s="33" t="s">
        <v>32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8" t="s">
        <v>40</v>
      </c>
      <c r="B14" s="9" t="s">
        <v>21</v>
      </c>
      <c r="C14" s="9" t="s">
        <v>41</v>
      </c>
      <c r="D14" s="9" t="s">
        <v>33</v>
      </c>
      <c r="E14" s="9">
        <v>29</v>
      </c>
      <c r="F14" s="9">
        <v>29</v>
      </c>
      <c r="G14" s="9"/>
      <c r="H14" s="10"/>
      <c r="I14" s="9">
        <v>0</v>
      </c>
      <c r="J14" s="10"/>
      <c r="K14" s="9">
        <v>0</v>
      </c>
      <c r="L14" s="10">
        <v>0</v>
      </c>
      <c r="M14" s="9">
        <v>90</v>
      </c>
      <c r="N14" s="15">
        <v>0.59</v>
      </c>
    </row>
    <row r="15" spans="1:14" s="11" customFormat="1" x14ac:dyDescent="0.25">
      <c r="A15" s="8" t="s">
        <v>42</v>
      </c>
      <c r="B15" s="9" t="s">
        <v>21</v>
      </c>
      <c r="C15" s="9" t="s">
        <v>43</v>
      </c>
      <c r="D15" s="9" t="s">
        <v>33</v>
      </c>
      <c r="E15" s="9">
        <v>29</v>
      </c>
      <c r="F15" s="9">
        <v>27</v>
      </c>
      <c r="G15" s="9"/>
      <c r="H15" s="10"/>
      <c r="I15" s="9">
        <v>2</v>
      </c>
      <c r="J15" s="10"/>
      <c r="K15" s="9">
        <v>0</v>
      </c>
      <c r="L15" s="10">
        <v>0</v>
      </c>
      <c r="M15" s="9">
        <v>91</v>
      </c>
      <c r="N15" s="15">
        <v>0.79</v>
      </c>
    </row>
    <row r="16" spans="1:14" s="11" customFormat="1" x14ac:dyDescent="0.25">
      <c r="A16" s="8" t="s">
        <v>42</v>
      </c>
      <c r="B16" s="9" t="s">
        <v>21</v>
      </c>
      <c r="C16" s="9" t="s">
        <v>44</v>
      </c>
      <c r="D16" s="9" t="s">
        <v>33</v>
      </c>
      <c r="E16" s="9">
        <v>26</v>
      </c>
      <c r="F16" s="9">
        <v>26</v>
      </c>
      <c r="G16" s="9"/>
      <c r="H16" s="10"/>
      <c r="I16" s="9">
        <v>0</v>
      </c>
      <c r="J16" s="10"/>
      <c r="K16" s="9">
        <v>0</v>
      </c>
      <c r="L16" s="10">
        <v>0</v>
      </c>
      <c r="M16" s="9">
        <v>98</v>
      </c>
      <c r="N16" s="15">
        <v>0.85</v>
      </c>
    </row>
    <row r="17" spans="1:14" s="11" customFormat="1" x14ac:dyDescent="0.25">
      <c r="A17" s="8"/>
      <c r="B17" s="9"/>
      <c r="C17" s="9"/>
      <c r="D17" s="9"/>
      <c r="E17" s="9"/>
      <c r="F17" s="9"/>
      <c r="G17" s="9"/>
      <c r="H17" s="10"/>
      <c r="I17" s="9"/>
      <c r="J17" s="10"/>
      <c r="K17" s="9"/>
      <c r="L17" s="10"/>
      <c r="M17" s="9"/>
      <c r="N17" s="15"/>
    </row>
    <row r="18" spans="1:14" s="11" customFormat="1" x14ac:dyDescent="0.25">
      <c r="A18" s="8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8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84</v>
      </c>
      <c r="F28" s="17">
        <f>SUM(F14:F27)</f>
        <v>82</v>
      </c>
      <c r="G28" s="17">
        <f>SUM(G14:G27)</f>
        <v>0</v>
      </c>
      <c r="H28" s="18"/>
      <c r="I28" s="17">
        <f t="shared" ref="I28" si="0">(E28-SUM(F28:G28))-K28</f>
        <v>2</v>
      </c>
      <c r="J28" s="18">
        <f t="shared" ref="J28" si="1">I28/E28</f>
        <v>2.3809523809523808E-2</v>
      </c>
      <c r="K28" s="17">
        <f>SUM(K14:K27)</f>
        <v>0</v>
      </c>
      <c r="L28" s="18">
        <f t="shared" ref="L28" si="2">K28/E28</f>
        <v>0</v>
      </c>
      <c r="M28" s="17">
        <f>AVERAGE(M14:M27)</f>
        <v>93</v>
      </c>
      <c r="N28" s="19">
        <f>AVERAGE(N14:N27)</f>
        <v>0.74333333333333329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/>
      <c r="H37" s="39"/>
      <c r="I37" s="39"/>
      <c r="J37" s="39"/>
    </row>
  </sheetData>
  <mergeCells count="31">
    <mergeCell ref="A35:B35"/>
    <mergeCell ref="E35:H35"/>
    <mergeCell ref="B37:D37"/>
    <mergeCell ref="G37:J37"/>
    <mergeCell ref="K12:K13"/>
    <mergeCell ref="L12:L13"/>
    <mergeCell ref="B33:D33"/>
    <mergeCell ref="G33:J33"/>
    <mergeCell ref="B34:D34"/>
    <mergeCell ref="G34:J34"/>
    <mergeCell ref="M12:M13"/>
    <mergeCell ref="N12:N13"/>
    <mergeCell ref="A30:N30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opLeftCell="A2" zoomScale="85" zoomScaleNormal="85" zoomScaleSheetLayoutView="100" workbookViewId="0">
      <selection activeCell="R12" sqref="R12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>
        <v>2</v>
      </c>
      <c r="C8" s="33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2" t="s">
        <v>7</v>
      </c>
      <c r="J8" s="32"/>
      <c r="K8" s="32"/>
      <c r="L8" s="33" t="str">
        <f>'1'!L8</f>
        <v>AGOSTO-DICIEMBRE 2025</v>
      </c>
      <c r="M8" s="33"/>
      <c r="N8" s="33"/>
    </row>
    <row r="10" spans="1:14" x14ac:dyDescent="0.25">
      <c r="A10" s="4" t="s">
        <v>8</v>
      </c>
      <c r="B10" s="33" t="str">
        <f>'1'!B10</f>
        <v>AGEO GUEVARA LORA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9" t="str">
        <f>'1'!A14</f>
        <v>INGENIERÍA DE PROCESOS</v>
      </c>
      <c r="B14" s="9" t="s">
        <v>36</v>
      </c>
      <c r="C14" s="9" t="str">
        <f>'1'!C14</f>
        <v>507B</v>
      </c>
      <c r="D14" s="9" t="str">
        <f>'1'!D14</f>
        <v>IGEM</v>
      </c>
      <c r="E14" s="9">
        <v>15</v>
      </c>
      <c r="F14" s="9"/>
      <c r="G14" s="9"/>
      <c r="H14" s="10"/>
      <c r="I14" s="9"/>
      <c r="J14" s="10"/>
      <c r="K14" s="9"/>
      <c r="L14" s="10"/>
      <c r="M14" s="9"/>
      <c r="N14" s="15"/>
    </row>
    <row r="15" spans="1:14" s="11" customFormat="1" ht="26.4" x14ac:dyDescent="0.25">
      <c r="A15" s="9" t="str">
        <f>'1'!A15</f>
        <v>DESARROLLO SUSTENTABLE</v>
      </c>
      <c r="B15" s="9" t="s">
        <v>36</v>
      </c>
      <c r="C15" s="9" t="str">
        <f>'1'!C15</f>
        <v>707A</v>
      </c>
      <c r="D15" s="9" t="str">
        <f>'1'!D15</f>
        <v>IGEM</v>
      </c>
      <c r="E15" s="9">
        <v>34</v>
      </c>
      <c r="F15" s="9"/>
      <c r="G15" s="9"/>
      <c r="H15" s="10"/>
      <c r="I15" s="9"/>
      <c r="J15" s="10"/>
      <c r="K15" s="9"/>
      <c r="L15" s="10"/>
      <c r="M15" s="9"/>
      <c r="N15" s="15"/>
    </row>
    <row r="16" spans="1:14" s="11" customFormat="1" x14ac:dyDescent="0.25">
      <c r="A16" s="9" t="str">
        <f>'1'!A16</f>
        <v>DESARROLLO SUSTENTABLE</v>
      </c>
      <c r="B16" s="9" t="s">
        <v>36</v>
      </c>
      <c r="C16" s="9" t="str">
        <f>'1'!C16</f>
        <v>707B</v>
      </c>
      <c r="D16" s="9" t="str">
        <f>'1'!D16</f>
        <v>IGEM</v>
      </c>
      <c r="E16" s="9">
        <v>18</v>
      </c>
      <c r="F16" s="9"/>
      <c r="G16" s="9"/>
      <c r="H16" s="10"/>
      <c r="I16" s="9"/>
      <c r="J16" s="10"/>
      <c r="K16" s="9"/>
      <c r="L16" s="10"/>
      <c r="M16" s="9"/>
      <c r="N16" s="15"/>
    </row>
    <row r="17" spans="1:14" s="11" customFormat="1" x14ac:dyDescent="0.25">
      <c r="A17" s="9"/>
      <c r="B17" s="9"/>
      <c r="C17" s="9"/>
      <c r="D17" s="9"/>
      <c r="E17" s="9"/>
      <c r="F17" s="9"/>
      <c r="G17" s="9"/>
      <c r="H17" s="10"/>
      <c r="I17" s="9"/>
      <c r="J17" s="10"/>
      <c r="K17" s="9"/>
      <c r="L17" s="10"/>
      <c r="M17" s="9"/>
      <c r="N17" s="15"/>
    </row>
    <row r="18" spans="1:14" s="11" customFormat="1" x14ac:dyDescent="0.25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67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ref="I28" si="0">(E28-SUM(F28:G28))-K28</f>
        <v>67</v>
      </c>
      <c r="J28" s="18">
        <f t="shared" ref="J28" si="1">I28/E28</f>
        <v>1</v>
      </c>
      <c r="K28" s="17">
        <f>SUM(K14:K27)</f>
        <v>0</v>
      </c>
      <c r="L28" s="18">
        <f t="shared" ref="L28" si="2">K28/E28</f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/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5" zoomScale="85" zoomScaleNormal="85" zoomScaleSheetLayoutView="100" workbookViewId="0">
      <selection activeCell="Q16" sqref="Q16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>
        <v>3</v>
      </c>
      <c r="C8" s="33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2" t="s">
        <v>7</v>
      </c>
      <c r="J8" s="32"/>
      <c r="K8" s="32"/>
      <c r="L8" s="33" t="str">
        <f>'1'!L8</f>
        <v>AGOSTO-DICIEMBRE 2025</v>
      </c>
      <c r="M8" s="33"/>
      <c r="N8" s="33"/>
    </row>
    <row r="10" spans="1:14" x14ac:dyDescent="0.25">
      <c r="A10" s="4" t="s">
        <v>8</v>
      </c>
      <c r="B10" s="33" t="str">
        <f>'1'!B10</f>
        <v>AGEO GUEVARA LORA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9" t="str">
        <f>'1'!A14</f>
        <v>INGENIERÍA DE PROCESOS</v>
      </c>
      <c r="B14" s="9" t="s">
        <v>37</v>
      </c>
      <c r="C14" s="9" t="str">
        <f>'1'!C14</f>
        <v>507B</v>
      </c>
      <c r="D14" s="9" t="str">
        <f>'1'!D14</f>
        <v>IGEM</v>
      </c>
      <c r="E14" s="9">
        <f>'1'!E14</f>
        <v>29</v>
      </c>
      <c r="F14" s="9">
        <v>34</v>
      </c>
      <c r="G14" s="9"/>
      <c r="H14" s="10"/>
      <c r="I14" s="9">
        <v>0</v>
      </c>
      <c r="J14" s="10"/>
      <c r="K14" s="9">
        <v>0</v>
      </c>
      <c r="L14" s="10">
        <v>0</v>
      </c>
      <c r="M14" s="9">
        <v>81</v>
      </c>
      <c r="N14" s="15">
        <v>0.4</v>
      </c>
    </row>
    <row r="15" spans="1:14" s="11" customFormat="1" ht="26.4" x14ac:dyDescent="0.25">
      <c r="A15" s="9" t="str">
        <f>'1'!A15</f>
        <v>DESARROLLO SUSTENTABLE</v>
      </c>
      <c r="B15" s="9"/>
      <c r="C15" s="9" t="str">
        <f>'1'!C15</f>
        <v>707A</v>
      </c>
      <c r="D15" s="9" t="str">
        <f>'1'!D15</f>
        <v>IGEM</v>
      </c>
      <c r="E15" s="9">
        <f>'1'!E15</f>
        <v>29</v>
      </c>
      <c r="F15" s="9"/>
      <c r="G15" s="9"/>
      <c r="H15" s="10"/>
      <c r="I15" s="9"/>
      <c r="J15" s="10"/>
      <c r="K15" s="9"/>
      <c r="L15" s="10"/>
      <c r="M15" s="9"/>
      <c r="N15" s="15"/>
    </row>
    <row r="16" spans="1:14" s="11" customFormat="1" x14ac:dyDescent="0.25">
      <c r="A16" s="9" t="str">
        <f>'1'!A16</f>
        <v>DESARROLLO SUSTENTABLE</v>
      </c>
      <c r="B16" s="9"/>
      <c r="C16" s="9" t="str">
        <f>'1'!C16</f>
        <v>707B</v>
      </c>
      <c r="D16" s="9" t="str">
        <f>'1'!D16</f>
        <v>IGEM</v>
      </c>
      <c r="E16" s="9">
        <f>'1'!E16</f>
        <v>26</v>
      </c>
      <c r="F16" s="9"/>
      <c r="G16" s="9"/>
      <c r="H16" s="10"/>
      <c r="I16" s="9"/>
      <c r="J16" s="10"/>
      <c r="K16" s="9"/>
      <c r="L16" s="10"/>
      <c r="M16" s="9"/>
      <c r="N16" s="15"/>
    </row>
    <row r="17" spans="1:14" s="11" customFormat="1" x14ac:dyDescent="0.25">
      <c r="A17" s="9" t="s">
        <v>34</v>
      </c>
      <c r="B17" s="9" t="s">
        <v>38</v>
      </c>
      <c r="C17" s="9" t="s">
        <v>35</v>
      </c>
      <c r="D17" s="9" t="s">
        <v>33</v>
      </c>
      <c r="E17" s="9">
        <v>35</v>
      </c>
      <c r="F17" s="9">
        <v>34</v>
      </c>
      <c r="G17" s="9"/>
      <c r="H17" s="10"/>
      <c r="I17" s="9">
        <v>0</v>
      </c>
      <c r="J17" s="10"/>
      <c r="K17" s="9">
        <v>0</v>
      </c>
      <c r="L17" s="10">
        <v>0</v>
      </c>
      <c r="M17" s="9">
        <v>95</v>
      </c>
      <c r="N17" s="15">
        <v>0.86</v>
      </c>
    </row>
    <row r="18" spans="1:14" s="11" customFormat="1" x14ac:dyDescent="0.25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119</v>
      </c>
      <c r="F28" s="17">
        <f>SUM(F14:F27)</f>
        <v>68</v>
      </c>
      <c r="G28" s="17">
        <f>SUM(G14:G27)</f>
        <v>0</v>
      </c>
      <c r="H28" s="18">
        <f>SUM(F28:G28)/E28</f>
        <v>0.5714285714285714</v>
      </c>
      <c r="I28" s="17">
        <f t="shared" ref="I28" si="0">(E28-SUM(F28:G28))-K28</f>
        <v>51</v>
      </c>
      <c r="J28" s="18">
        <f t="shared" ref="J28" si="1">I28/E28</f>
        <v>0.42857142857142855</v>
      </c>
      <c r="K28" s="17">
        <f>SUM(K14:K27)</f>
        <v>0</v>
      </c>
      <c r="L28" s="18">
        <f t="shared" ref="L28" si="2">K28/E28</f>
        <v>0</v>
      </c>
      <c r="M28" s="17">
        <f>AVERAGE(M14:M27)</f>
        <v>88</v>
      </c>
      <c r="N28" s="19">
        <f>AVERAGE(N14:N27)</f>
        <v>0.63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/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A7" zoomScale="85" zoomScaleNormal="85" zoomScaleSheetLayoutView="100" workbookViewId="0">
      <selection activeCell="Q16" sqref="Q16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>
        <v>4</v>
      </c>
      <c r="C8" s="33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2" t="s">
        <v>7</v>
      </c>
      <c r="J8" s="32"/>
      <c r="K8" s="32"/>
      <c r="L8" s="33" t="str">
        <f>'1'!L8</f>
        <v>AGOSTO-DICIEMBRE 2025</v>
      </c>
      <c r="M8" s="33"/>
      <c r="N8" s="33"/>
    </row>
    <row r="10" spans="1:14" x14ac:dyDescent="0.25">
      <c r="A10" s="4" t="s">
        <v>8</v>
      </c>
      <c r="B10" s="33" t="str">
        <f>'1'!B10</f>
        <v>AGEO GUEVARA LORA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9" t="str">
        <f>'1'!A14</f>
        <v>INGENIERÍA DE PROCESOS</v>
      </c>
      <c r="B14" s="9"/>
      <c r="C14" s="9" t="str">
        <f>'1'!C14</f>
        <v>507B</v>
      </c>
      <c r="D14" s="9" t="str">
        <f>'1'!D14</f>
        <v>IGEM</v>
      </c>
      <c r="E14" s="9">
        <f>'1'!E14</f>
        <v>29</v>
      </c>
      <c r="F14" s="9"/>
      <c r="G14" s="9"/>
      <c r="H14" s="10"/>
      <c r="I14" s="9"/>
      <c r="J14" s="10"/>
      <c r="K14" s="9"/>
      <c r="L14" s="10"/>
      <c r="M14" s="9"/>
      <c r="N14" s="15"/>
    </row>
    <row r="15" spans="1:14" s="11" customFormat="1" ht="26.4" x14ac:dyDescent="0.25">
      <c r="A15" s="9" t="str">
        <f>'1'!A15</f>
        <v>DESARROLLO SUSTENTABLE</v>
      </c>
      <c r="B15" s="9"/>
      <c r="C15" s="9" t="str">
        <f>'1'!C15</f>
        <v>707A</v>
      </c>
      <c r="D15" s="9" t="str">
        <f>'1'!D15</f>
        <v>IGEM</v>
      </c>
      <c r="E15" s="9">
        <f>'1'!E15</f>
        <v>29</v>
      </c>
      <c r="F15" s="9"/>
      <c r="G15" s="9"/>
      <c r="H15" s="10"/>
      <c r="I15" s="9"/>
      <c r="J15" s="10"/>
      <c r="K15" s="9"/>
      <c r="L15" s="10"/>
      <c r="M15" s="9"/>
      <c r="N15" s="15"/>
    </row>
    <row r="16" spans="1:14" s="11" customFormat="1" x14ac:dyDescent="0.25">
      <c r="A16" s="9" t="str">
        <f>'1'!A16</f>
        <v>DESARROLLO SUSTENTABLE</v>
      </c>
      <c r="B16" s="9"/>
      <c r="C16" s="9" t="str">
        <f>'1'!C16</f>
        <v>707B</v>
      </c>
      <c r="D16" s="9" t="str">
        <f>'1'!D16</f>
        <v>IGEM</v>
      </c>
      <c r="E16" s="9">
        <f>'1'!E16</f>
        <v>26</v>
      </c>
      <c r="F16" s="9"/>
      <c r="G16" s="9"/>
      <c r="H16" s="10"/>
      <c r="I16" s="9"/>
      <c r="J16" s="10"/>
      <c r="K16" s="9"/>
      <c r="L16" s="10"/>
      <c r="M16" s="9"/>
      <c r="N16" s="15"/>
    </row>
    <row r="17" spans="1:14" s="11" customFormat="1" x14ac:dyDescent="0.25">
      <c r="A17" s="9"/>
      <c r="B17" s="9"/>
      <c r="C17" s="9"/>
      <c r="D17" s="9"/>
      <c r="E17" s="9"/>
      <c r="F17" s="9"/>
      <c r="G17" s="9"/>
      <c r="H17" s="10"/>
      <c r="I17" s="9"/>
      <c r="J17" s="10"/>
      <c r="K17" s="9"/>
      <c r="L17" s="10"/>
      <c r="M17" s="9"/>
      <c r="N17" s="15"/>
    </row>
    <row r="18" spans="1:14" s="11" customFormat="1" x14ac:dyDescent="0.25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84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ref="I28" si="0">(E28-SUM(F28:G28))-K28</f>
        <v>84</v>
      </c>
      <c r="J28" s="18">
        <f t="shared" ref="J28" si="1">I28/E28</f>
        <v>1</v>
      </c>
      <c r="K28" s="17">
        <f>SUM(K14:K27)</f>
        <v>0</v>
      </c>
      <c r="L28" s="18">
        <f t="shared" ref="L28" si="2">K28/E28</f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/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zoomScale="85" zoomScaleNormal="85" zoomScaleSheetLayoutView="100" workbookViewId="0">
      <selection activeCell="A18" sqref="A18:N18"/>
    </sheetView>
  </sheetViews>
  <sheetFormatPr baseColWidth="10" defaultColWidth="11.44140625" defaultRowHeight="13.2" x14ac:dyDescent="0.25"/>
  <cols>
    <col min="1" max="1" width="38.5546875" style="1" bestFit="1" customWidth="1"/>
    <col min="2" max="2" width="4.664062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2" t="s">
        <v>2</v>
      </c>
      <c r="B6" s="22"/>
      <c r="C6" s="22"/>
      <c r="D6" s="22"/>
      <c r="E6" s="23"/>
      <c r="F6" s="23"/>
      <c r="G6" s="23"/>
      <c r="H6" s="2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 t="s">
        <v>29</v>
      </c>
      <c r="C8" s="33"/>
      <c r="D8" s="14" t="s">
        <v>5</v>
      </c>
      <c r="E8" s="20">
        <f>'1'!E8</f>
        <v>3</v>
      </c>
      <c r="F8"/>
      <c r="G8" s="4" t="s">
        <v>6</v>
      </c>
      <c r="H8" s="20">
        <f>'1'!H8</f>
        <v>2</v>
      </c>
      <c r="I8" s="32" t="s">
        <v>7</v>
      </c>
      <c r="J8" s="32"/>
      <c r="K8" s="32"/>
      <c r="L8" s="33" t="str">
        <f>'1'!L8</f>
        <v>AGOSTO-DICIEMBRE 2025</v>
      </c>
      <c r="M8" s="33"/>
      <c r="N8" s="33"/>
    </row>
    <row r="10" spans="1:14" x14ac:dyDescent="0.25">
      <c r="A10" s="4" t="s">
        <v>8</v>
      </c>
      <c r="B10" s="33" t="str">
        <f>'1'!B10</f>
        <v>AGEO GUEVARA LORA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34" t="s">
        <v>9</v>
      </c>
      <c r="B12" s="30" t="s">
        <v>10</v>
      </c>
      <c r="C12" s="30" t="s">
        <v>11</v>
      </c>
      <c r="D12" s="25" t="s">
        <v>12</v>
      </c>
      <c r="E12" s="25" t="s">
        <v>13</v>
      </c>
      <c r="F12" s="25" t="s">
        <v>14</v>
      </c>
      <c r="G12" s="25"/>
      <c r="H12" s="25" t="s">
        <v>15</v>
      </c>
      <c r="I12" s="25" t="s">
        <v>16</v>
      </c>
      <c r="J12" s="25" t="s">
        <v>17</v>
      </c>
      <c r="K12" s="25" t="s">
        <v>18</v>
      </c>
      <c r="L12" s="25" t="s">
        <v>19</v>
      </c>
      <c r="M12" s="25" t="s">
        <v>20</v>
      </c>
      <c r="N12" s="27" t="s">
        <v>21</v>
      </c>
    </row>
    <row r="13" spans="1:14" x14ac:dyDescent="0.25">
      <c r="A13" s="35"/>
      <c r="B13" s="31"/>
      <c r="C13" s="31"/>
      <c r="D13" s="26"/>
      <c r="E13" s="26"/>
      <c r="F13" s="7" t="s">
        <v>22</v>
      </c>
      <c r="G13" s="7" t="s">
        <v>23</v>
      </c>
      <c r="H13" s="26"/>
      <c r="I13" s="26"/>
      <c r="J13" s="26"/>
      <c r="K13" s="26"/>
      <c r="L13" s="26"/>
      <c r="M13" s="26"/>
      <c r="N13" s="28"/>
    </row>
    <row r="14" spans="1:14" s="11" customFormat="1" x14ac:dyDescent="0.25">
      <c r="A14" s="9" t="str">
        <f>'1'!A14</f>
        <v>INGENIERÍA DE PROCESOS</v>
      </c>
      <c r="B14" s="9"/>
      <c r="C14" s="9" t="str">
        <f>'1'!C14</f>
        <v>507B</v>
      </c>
      <c r="D14" s="9" t="str">
        <f>'1'!D14</f>
        <v>IGEM</v>
      </c>
      <c r="E14" s="9">
        <f>'1'!E14</f>
        <v>29</v>
      </c>
      <c r="F14" s="9">
        <v>15</v>
      </c>
      <c r="G14" s="9">
        <v>0</v>
      </c>
      <c r="H14" s="10">
        <f t="shared" ref="H14:H17" si="0">F14/E14</f>
        <v>0.51724137931034486</v>
      </c>
      <c r="I14" s="9">
        <f t="shared" ref="I14:I28" si="1">(E14-SUM(F14:G14))-K14</f>
        <v>14</v>
      </c>
      <c r="J14" s="10">
        <f t="shared" ref="J14:J28" si="2">I14/E14</f>
        <v>0.48275862068965519</v>
      </c>
      <c r="K14" s="9">
        <v>0</v>
      </c>
      <c r="L14" s="10">
        <f t="shared" ref="L14:L28" si="3">K14/E14</f>
        <v>0</v>
      </c>
      <c r="M14" s="9">
        <v>100</v>
      </c>
      <c r="N14" s="15">
        <v>1</v>
      </c>
    </row>
    <row r="15" spans="1:14" s="11" customFormat="1" ht="26.4" x14ac:dyDescent="0.25">
      <c r="A15" s="9" t="str">
        <f>'1'!A15</f>
        <v>DESARROLLO SUSTENTABLE</v>
      </c>
      <c r="B15" s="9"/>
      <c r="C15" s="9" t="str">
        <f>'1'!C15</f>
        <v>707A</v>
      </c>
      <c r="D15" s="9" t="str">
        <f>'1'!D15</f>
        <v>IGEM</v>
      </c>
      <c r="E15" s="9">
        <f>'1'!E15</f>
        <v>29</v>
      </c>
      <c r="F15" s="9">
        <v>6</v>
      </c>
      <c r="G15" s="9">
        <v>0</v>
      </c>
      <c r="H15" s="10">
        <f t="shared" si="0"/>
        <v>0.20689655172413793</v>
      </c>
      <c r="I15" s="9">
        <f t="shared" si="1"/>
        <v>23</v>
      </c>
      <c r="J15" s="10">
        <f t="shared" si="2"/>
        <v>0.7931034482758621</v>
      </c>
      <c r="K15" s="9">
        <v>0</v>
      </c>
      <c r="L15" s="10">
        <f t="shared" si="3"/>
        <v>0</v>
      </c>
      <c r="M15" s="9">
        <v>98</v>
      </c>
      <c r="N15" s="15">
        <v>0.83</v>
      </c>
    </row>
    <row r="16" spans="1:14" s="11" customFormat="1" x14ac:dyDescent="0.25">
      <c r="A16" s="9" t="str">
        <f>'1'!A16</f>
        <v>DESARROLLO SUSTENTABLE</v>
      </c>
      <c r="B16" s="9"/>
      <c r="C16" s="9" t="str">
        <f>'1'!C16</f>
        <v>707B</v>
      </c>
      <c r="D16" s="9" t="str">
        <f>'1'!D16</f>
        <v>IGEM</v>
      </c>
      <c r="E16" s="9">
        <f>'1'!E16</f>
        <v>26</v>
      </c>
      <c r="F16" s="9">
        <v>17</v>
      </c>
      <c r="G16" s="9">
        <v>0</v>
      </c>
      <c r="H16" s="10">
        <f t="shared" si="0"/>
        <v>0.65384615384615385</v>
      </c>
      <c r="I16" s="9">
        <f t="shared" si="1"/>
        <v>9</v>
      </c>
      <c r="J16" s="10">
        <f t="shared" si="2"/>
        <v>0.34615384615384615</v>
      </c>
      <c r="K16" s="9">
        <v>0</v>
      </c>
      <c r="L16" s="10">
        <f t="shared" si="3"/>
        <v>0</v>
      </c>
      <c r="M16" s="9">
        <v>100</v>
      </c>
      <c r="N16" s="15">
        <v>1</v>
      </c>
    </row>
    <row r="17" spans="1:14" s="11" customFormat="1" x14ac:dyDescent="0.25">
      <c r="A17" s="9">
        <f>'1'!A17</f>
        <v>0</v>
      </c>
      <c r="B17" s="9"/>
      <c r="C17" s="9">
        <f>'1'!C17</f>
        <v>0</v>
      </c>
      <c r="D17" s="9">
        <f>'1'!D17</f>
        <v>0</v>
      </c>
      <c r="E17" s="9">
        <f>'1'!E17</f>
        <v>0</v>
      </c>
      <c r="F17" s="9">
        <v>25</v>
      </c>
      <c r="G17" s="9">
        <v>0</v>
      </c>
      <c r="H17" s="10" t="e">
        <f t="shared" si="0"/>
        <v>#DIV/0!</v>
      </c>
      <c r="I17" s="9">
        <f t="shared" si="1"/>
        <v>-25</v>
      </c>
      <c r="J17" s="10" t="e">
        <f t="shared" si="2"/>
        <v>#DIV/0!</v>
      </c>
      <c r="K17" s="9">
        <v>0</v>
      </c>
      <c r="L17" s="10" t="e">
        <f t="shared" si="3"/>
        <v>#DIV/0!</v>
      </c>
      <c r="M17" s="9">
        <v>100</v>
      </c>
      <c r="N17" s="15">
        <v>1</v>
      </c>
    </row>
    <row r="18" spans="1:14" s="11" customFormat="1" x14ac:dyDescent="0.25">
      <c r="A18" s="9"/>
      <c r="B18" s="9"/>
      <c r="C18" s="9"/>
      <c r="D18" s="9"/>
      <c r="E18" s="9"/>
      <c r="F18" s="9"/>
      <c r="G18" s="9"/>
      <c r="H18" s="10"/>
      <c r="I18" s="9"/>
      <c r="J18" s="10"/>
      <c r="K18" s="9"/>
      <c r="L18" s="10"/>
      <c r="M18" s="9"/>
      <c r="N18" s="15"/>
    </row>
    <row r="19" spans="1:14" s="11" customFormat="1" x14ac:dyDescent="0.25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5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5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5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5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5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5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5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5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8" thickBot="1" x14ac:dyDescent="0.3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84</v>
      </c>
      <c r="F28" s="17">
        <f>SUM(F14:F27)</f>
        <v>63</v>
      </c>
      <c r="G28" s="17">
        <f>SUM(G14:G27)</f>
        <v>0</v>
      </c>
      <c r="H28" s="18">
        <f>SUM(F28:G28)/E28</f>
        <v>0.75</v>
      </c>
      <c r="I28" s="17">
        <f t="shared" si="1"/>
        <v>21</v>
      </c>
      <c r="J28" s="18">
        <f t="shared" si="2"/>
        <v>0.25</v>
      </c>
      <c r="K28" s="17">
        <f>SUM(K14:K27)</f>
        <v>0</v>
      </c>
      <c r="L28" s="18">
        <f t="shared" si="3"/>
        <v>0</v>
      </c>
      <c r="M28" s="17">
        <f>AVERAGE(M14:M27)</f>
        <v>99.5</v>
      </c>
      <c r="N28" s="19">
        <f>AVERAGE(N14:N27)</f>
        <v>0.95750000000000002</v>
      </c>
    </row>
    <row r="30" spans="1:14" ht="120" customHeight="1" x14ac:dyDescent="0.25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1:14" x14ac:dyDescent="0.25">
      <c r="A32" s="12"/>
    </row>
    <row r="33" spans="1:10" x14ac:dyDescent="0.25">
      <c r="B33" s="36" t="s">
        <v>27</v>
      </c>
      <c r="C33" s="36"/>
      <c r="D33" s="36"/>
      <c r="G33" s="21" t="s">
        <v>28</v>
      </c>
      <c r="H33" s="21"/>
      <c r="I33" s="21"/>
      <c r="J33" s="21"/>
    </row>
    <row r="34" spans="1:10" ht="62.25" customHeight="1" x14ac:dyDescent="0.25">
      <c r="B34" s="37"/>
      <c r="C34" s="37"/>
      <c r="D34" s="37"/>
      <c r="G34" s="33"/>
      <c r="H34" s="33"/>
      <c r="I34" s="33"/>
      <c r="J34" s="33"/>
    </row>
    <row r="35" spans="1:10" hidden="1" x14ac:dyDescent="0.25">
      <c r="A35" s="38" t="e">
        <v>#REF!</v>
      </c>
      <c r="B35" s="38"/>
      <c r="C35" s="6"/>
      <c r="E35" s="38"/>
      <c r="F35" s="38"/>
      <c r="G35" s="38"/>
      <c r="H35" s="38"/>
    </row>
    <row r="36" spans="1:10" hidden="1" x14ac:dyDescent="0.25"/>
    <row r="37" spans="1:10" ht="45" customHeight="1" x14ac:dyDescent="0.25">
      <c r="B37" s="39" t="str">
        <f>B10</f>
        <v>AGEO GUEVARA LORA</v>
      </c>
      <c r="C37" s="39"/>
      <c r="D37" s="39"/>
      <c r="E37" s="13"/>
      <c r="F37" s="13"/>
      <c r="G37" s="39"/>
      <c r="H37" s="39"/>
      <c r="I37" s="39"/>
      <c r="J37" s="39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dcterms:created xsi:type="dcterms:W3CDTF">2021-11-22T14:45:25Z</dcterms:created>
  <dcterms:modified xsi:type="dcterms:W3CDTF">2025-09-24T00:18:10Z</dcterms:modified>
  <cp:category/>
  <cp:contentStatus/>
</cp:coreProperties>
</file>