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201" documentId="8_{2210362E-CA10-4D43-809D-E1E8FAFAC17A}" xr6:coauthVersionLast="47" xr6:coauthVersionMax="47" xr10:uidLastSave="{D8BEDEC5-8EBD-4098-8B97-B56E9430253A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'2'!$A$1:$P$29</definedName>
    <definedName name="_xlnm.Print_Area" localSheetId="2">'3'!$A$1:$P$29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6" l="1"/>
  <c r="M16" i="26"/>
  <c r="J16" i="26"/>
  <c r="J17" i="26"/>
  <c r="O27" i="31"/>
  <c r="N27" i="31"/>
  <c r="L27" i="31"/>
  <c r="H27" i="31"/>
  <c r="G27" i="31"/>
  <c r="I18" i="31"/>
  <c r="M17" i="31"/>
  <c r="M16" i="31"/>
  <c r="M15" i="31"/>
  <c r="I14" i="31"/>
  <c r="M13" i="31"/>
  <c r="O26" i="30"/>
  <c r="N26" i="30"/>
  <c r="L26" i="30"/>
  <c r="G26" i="30"/>
  <c r="F17" i="30"/>
  <c r="E17" i="30"/>
  <c r="D17" i="30"/>
  <c r="B17" i="30"/>
  <c r="J16" i="30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J16" i="27"/>
  <c r="B17" i="27"/>
  <c r="D17" i="27"/>
  <c r="E17" i="27"/>
  <c r="F17" i="27"/>
  <c r="M17" i="27" s="1"/>
  <c r="D13" i="27"/>
  <c r="E13" i="27"/>
  <c r="F13" i="27"/>
  <c r="J13" i="27" s="1"/>
  <c r="B13" i="27"/>
  <c r="O26" i="27"/>
  <c r="N26" i="27"/>
  <c r="L26" i="27"/>
  <c r="G26" i="27"/>
  <c r="O27" i="26"/>
  <c r="N27" i="26"/>
  <c r="L27" i="26"/>
  <c r="G27" i="26"/>
  <c r="F27" i="26"/>
  <c r="M18" i="26"/>
  <c r="J18" i="26"/>
  <c r="M15" i="26"/>
  <c r="J15" i="26"/>
  <c r="M14" i="26"/>
  <c r="J14" i="26"/>
  <c r="M13" i="26"/>
  <c r="J13" i="26"/>
  <c r="M16" i="27" l="1"/>
  <c r="J15" i="30"/>
  <c r="M15" i="27"/>
  <c r="I15" i="31"/>
  <c r="M27" i="26"/>
  <c r="J15" i="31"/>
  <c r="K15" i="31" s="1"/>
  <c r="J27" i="26"/>
  <c r="J14" i="27"/>
  <c r="J14" i="30"/>
  <c r="J17" i="30"/>
  <c r="J14" i="31"/>
  <c r="K14" i="31" s="1"/>
  <c r="J17" i="27"/>
  <c r="J18" i="31"/>
  <c r="K18" i="31" s="1"/>
  <c r="M13" i="27"/>
  <c r="F26" i="30"/>
  <c r="J26" i="30" s="1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M13" i="30"/>
  <c r="M16" i="30"/>
  <c r="M14" i="30"/>
  <c r="M17" i="30"/>
  <c r="J13" i="30"/>
  <c r="F26" i="27"/>
  <c r="J26" i="27" s="1"/>
  <c r="M26" i="30" l="1"/>
  <c r="J27" i="31"/>
  <c r="K27" i="31" s="1"/>
  <c r="I27" i="31"/>
  <c r="M27" i="31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<sst xmlns="http://schemas.openxmlformats.org/spreadsheetml/2006/main" count="179" uniqueCount="50">
  <si>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</si>
  <si>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</si>
  <si>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</si>
  <si>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</si>
  <si>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</si>
  <si>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</si>
  <si>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</si>
  <si>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</si>
  <si>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</si>
  <si>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</si>
  <si>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</si>
  <si>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</si>
  <si>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</si>
  <si>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</si>
  <si>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</si>
  <si>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</si>
  <si>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</si>
  <si>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</si>
  <si>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</si>
  <si>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</si>
  <si>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</si>
  <si>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</si>
  <si>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</si>
  <si>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</si>
  <si>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</si>
  <si>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</si>
  <si>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</si>
  <si>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</si>
  <si>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</si>
  <si>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</si>
  <si>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</si>
  <si>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MARTA GABRIELA LIMON OROZCO</t>
  </si>
  <si>
    <t>AGOSTO-DICIEMBRE 2025</t>
  </si>
  <si>
    <t>INDUSTRIAL</t>
  </si>
  <si>
    <t>ESTUDIO DEL TRABAJO I</t>
  </si>
  <si>
    <t>301 A</t>
  </si>
  <si>
    <t>IIND</t>
  </si>
  <si>
    <t>301 B</t>
  </si>
  <si>
    <t xml:space="preserve">SIMULACION </t>
  </si>
  <si>
    <t>SIMULACION</t>
  </si>
  <si>
    <t>601 A</t>
  </si>
  <si>
    <t>II</t>
  </si>
  <si>
    <t>INGENIERIA Y PRODUCTIVIDAD</t>
  </si>
  <si>
    <t>701 A</t>
  </si>
  <si>
    <t>701 B</t>
  </si>
  <si>
    <t>INGENIERIA DE SISTEMAS</t>
  </si>
  <si>
    <t>FINAL</t>
  </si>
  <si>
    <t>ARRAS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</si>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</sst>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206375</xdr:rowOff>
    </xdr:from>
    <xdr:to>
      <xdr:col>14</xdr:col>
      <xdr:colOff>379964</xdr:colOff>
      <xdr:row>1</xdr:row>
      <xdr:rowOff>926375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25" y="333375"/>
          <a:ext cx="1411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9" zoomScaleNormal="100" zoomScaleSheetLayoutView="100" zoomScalePageLayoutView="70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7.0898437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23" t="s">
        <v>35</v>
      </c>
      <c r="E13" s="8" t="s">
        <v>36</v>
      </c>
      <c r="F13" s="8">
        <v>34</v>
      </c>
      <c r="G13" s="8">
        <v>24</v>
      </c>
      <c r="H13" s="8"/>
      <c r="I13" s="9"/>
      <c r="J13" s="8">
        <f t="shared" ref="J13:J27" si="0">(F13-SUM(G13:H13))-L13</f>
        <v>10</v>
      </c>
      <c r="K13" s="9"/>
      <c r="L13" s="8">
        <v>0</v>
      </c>
      <c r="M13" s="9">
        <f t="shared" ref="M13:M27" si="1">L13/F13</f>
        <v>0</v>
      </c>
      <c r="N13" s="8">
        <v>57</v>
      </c>
      <c r="O13" s="12">
        <v>0.71</v>
      </c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23" t="s">
        <v>37</v>
      </c>
      <c r="E14" s="8" t="s">
        <v>36</v>
      </c>
      <c r="F14" s="8">
        <v>30</v>
      </c>
      <c r="G14" s="8">
        <v>24</v>
      </c>
      <c r="H14" s="8"/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63</v>
      </c>
      <c r="O14" s="12">
        <v>0.8</v>
      </c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23" t="s">
        <v>47</v>
      </c>
      <c r="E15" s="8" t="s">
        <v>36</v>
      </c>
      <c r="F15" s="8">
        <v>9</v>
      </c>
      <c r="G15" s="8">
        <v>8</v>
      </c>
      <c r="H15" s="8"/>
      <c r="I15" s="9"/>
      <c r="J15" s="8">
        <f t="shared" ref="J15:J18" si="2">(F15-SUM(G15:H15))-L15</f>
        <v>1</v>
      </c>
      <c r="K15" s="9"/>
      <c r="L15" s="8">
        <v>0</v>
      </c>
      <c r="M15" s="9">
        <f t="shared" si="1"/>
        <v>0</v>
      </c>
      <c r="N15" s="8">
        <v>77</v>
      </c>
      <c r="O15" s="12">
        <v>0.89</v>
      </c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23" t="s">
        <v>47</v>
      </c>
      <c r="E16" s="8" t="s">
        <v>36</v>
      </c>
      <c r="F16" s="8">
        <v>9</v>
      </c>
      <c r="G16" s="8">
        <v>7</v>
      </c>
      <c r="H16" s="8"/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67</v>
      </c>
      <c r="O16" s="12">
        <v>0.78</v>
      </c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23" t="s">
        <v>43</v>
      </c>
      <c r="E17" s="8" t="s">
        <v>36</v>
      </c>
      <c r="F17" s="8">
        <v>22</v>
      </c>
      <c r="G17" s="8">
        <v>22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91</v>
      </c>
      <c r="O17" s="12">
        <v>0.64</v>
      </c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23" t="s">
        <v>44</v>
      </c>
      <c r="E18" s="8" t="s">
        <v>36</v>
      </c>
      <c r="F18" s="8">
        <v>13</v>
      </c>
      <c r="G18" s="8">
        <v>10</v>
      </c>
      <c r="H18" s="8"/>
      <c r="I18" s="9"/>
      <c r="J18" s="8">
        <f t="shared" si="2"/>
        <v>3</v>
      </c>
      <c r="K18" s="9"/>
      <c r="L18" s="8">
        <v>0</v>
      </c>
      <c r="M18" s="9">
        <f t="shared" si="1"/>
        <v>0</v>
      </c>
      <c r="N18" s="8">
        <v>67</v>
      </c>
      <c r="O18" s="12">
        <v>0.77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95</v>
      </c>
      <c r="H27" s="20"/>
      <c r="I27" s="21"/>
      <c r="J27" s="20">
        <f t="shared" si="0"/>
        <v>22</v>
      </c>
      <c r="K27" s="21"/>
      <c r="L27" s="20">
        <f>SUM(L13:L26)</f>
        <v>0</v>
      </c>
      <c r="M27" s="21">
        <f t="shared" si="1"/>
        <v>0</v>
      </c>
      <c r="N27" s="20">
        <f>AVERAGE(N13:N26)</f>
        <v>70.333333333333329</v>
      </c>
      <c r="O27" s="22">
        <f>AVERAGE(O13:O26)</f>
        <v>0.76500000000000001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tabSelected="1" view="pageBreakPreview" topLeftCell="A4" zoomScaleNormal="100" zoomScaleSheetLayoutView="100" zoomScalePageLayoutView="70" workbookViewId="0">
      <selection activeCell="N20" sqref="N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5">
      <c r="A13" s="17"/>
      <c r="B13" s="13" t="str">
        <f>'1'!B13</f>
        <v>ESTUDIO DEL TRABAJO I</v>
      </c>
      <c r="C13" s="8" t="s">
        <v>41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>
        <v>20</v>
      </c>
      <c r="H13" s="8"/>
      <c r="I13" s="9"/>
      <c r="J13" s="8">
        <f t="shared" ref="J13:J26" si="0">(F13-SUM(G13:H13))-L13</f>
        <v>14</v>
      </c>
      <c r="K13" s="9"/>
      <c r="L13" s="8">
        <v>0</v>
      </c>
      <c r="M13" s="9">
        <f t="shared" ref="M13:M26" si="1">L13/F13</f>
        <v>0</v>
      </c>
      <c r="N13" s="8">
        <v>49</v>
      </c>
      <c r="O13" s="12">
        <v>0.59</v>
      </c>
      <c r="P13" s="17"/>
    </row>
    <row r="14" spans="1:16" s="10" customFormat="1" x14ac:dyDescent="0.25">
      <c r="A14" s="17"/>
      <c r="B14" s="13" t="str">
        <f>'1'!B14</f>
        <v>ESTUDIO DEL TRABAJO I</v>
      </c>
      <c r="C14" s="8" t="s">
        <v>41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>
        <v>18</v>
      </c>
      <c r="H14" s="8"/>
      <c r="I14" s="9"/>
      <c r="J14" s="8">
        <f>(F14-SUM(G14:H14))-L14</f>
        <v>12</v>
      </c>
      <c r="K14" s="9"/>
      <c r="L14" s="8">
        <v>0</v>
      </c>
      <c r="M14" s="9">
        <f t="shared" si="1"/>
        <v>0</v>
      </c>
      <c r="N14" s="8">
        <v>49</v>
      </c>
      <c r="O14" s="12">
        <v>0.6</v>
      </c>
      <c r="P14" s="17"/>
    </row>
    <row r="15" spans="1:16" s="10" customFormat="1" x14ac:dyDescent="0.25">
      <c r="A15" s="17"/>
      <c r="B15" s="13" t="str">
        <f>'1'!B15</f>
        <v>SIMULACION</v>
      </c>
      <c r="C15" s="8" t="s">
        <v>48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>
        <v>7</v>
      </c>
      <c r="H15" s="8"/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61</v>
      </c>
      <c r="O15" s="12">
        <v>0.78</v>
      </c>
      <c r="P15" s="17"/>
    </row>
    <row r="16" spans="1:16" s="10" customFormat="1" x14ac:dyDescent="0.25">
      <c r="A16" s="17"/>
      <c r="B16" s="13" t="str">
        <f>'1'!B17</f>
        <v>INGENIERIA Y PRODUCTIVIDAD</v>
      </c>
      <c r="C16" s="8" t="s">
        <v>41</v>
      </c>
      <c r="D16" s="8" t="str">
        <f>'1'!D17</f>
        <v>701 A</v>
      </c>
      <c r="E16" s="8" t="str">
        <f>'1'!E17</f>
        <v>IIND</v>
      </c>
      <c r="F16" s="8">
        <v>22</v>
      </c>
      <c r="G16" s="8">
        <v>21</v>
      </c>
      <c r="H16" s="8"/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83</v>
      </c>
      <c r="O16" s="12">
        <v>0.68</v>
      </c>
      <c r="P16" s="17"/>
    </row>
    <row r="17" spans="1:16" s="10" customFormat="1" x14ac:dyDescent="0.25">
      <c r="A17" s="17"/>
      <c r="B17" s="13" t="str">
        <f>'1'!B18</f>
        <v>INGENIERIA DE SISTEMAS</v>
      </c>
      <c r="C17" s="8" t="s">
        <v>41</v>
      </c>
      <c r="D17" s="8" t="str">
        <f>'1'!D18</f>
        <v>701 B</v>
      </c>
      <c r="E17" s="8" t="str">
        <f>'1'!E18</f>
        <v>IIND</v>
      </c>
      <c r="F17" s="8">
        <f>'1'!F18</f>
        <v>13</v>
      </c>
      <c r="G17" s="8">
        <v>10</v>
      </c>
      <c r="H17" s="8"/>
      <c r="I17" s="9"/>
      <c r="J17" s="8">
        <f t="shared" si="2"/>
        <v>3</v>
      </c>
      <c r="K17" s="9"/>
      <c r="L17" s="8">
        <v>0</v>
      </c>
      <c r="M17" s="9">
        <f t="shared" si="1"/>
        <v>0</v>
      </c>
      <c r="N17" s="8">
        <v>66</v>
      </c>
      <c r="O17" s="12">
        <v>0.77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76</v>
      </c>
      <c r="H26" s="20"/>
      <c r="I26" s="21"/>
      <c r="J26" s="20">
        <f t="shared" si="0"/>
        <v>32</v>
      </c>
      <c r="K26" s="21"/>
      <c r="L26" s="20">
        <f>SUM(L13:L25)</f>
        <v>0</v>
      </c>
      <c r="M26" s="21">
        <f t="shared" si="1"/>
        <v>0</v>
      </c>
      <c r="N26" s="20">
        <f>AVERAGE(N13:N25)</f>
        <v>61.6</v>
      </c>
      <c r="O26" s="22">
        <f>AVERAGE(O13:O25)</f>
        <v>0.68399999999999994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6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zoomScaleNormal="100" zoomScaleSheetLayoutView="100" zoomScalePageLayoutView="70" workbookViewId="0">
      <selection activeCell="O22" sqref="O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5">
      <c r="A13" s="17"/>
      <c r="B13" s="13" t="str">
        <f>'1'!B13</f>
        <v>ESTUDIO DEL TRABAJO I</v>
      </c>
      <c r="C13" s="8" t="s">
        <v>48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>
        <v>24</v>
      </c>
      <c r="H13" s="8"/>
      <c r="I13" s="9"/>
      <c r="J13" s="8">
        <f t="shared" ref="J13:J26" si="0">(F13-SUM(G13:H13))-L13</f>
        <v>10</v>
      </c>
      <c r="K13" s="9"/>
      <c r="L13" s="8">
        <v>0</v>
      </c>
      <c r="M13" s="9">
        <f t="shared" ref="M13:M26" si="1">L13/F13</f>
        <v>0</v>
      </c>
      <c r="N13" s="8">
        <v>63</v>
      </c>
      <c r="O13" s="12">
        <v>0.71</v>
      </c>
      <c r="P13" s="17"/>
    </row>
    <row r="14" spans="1:16" s="10" customFormat="1" x14ac:dyDescent="0.25">
      <c r="A14" s="17"/>
      <c r="B14" s="13" t="str">
        <f>'1'!B14</f>
        <v>ESTUDIO DEL TRABAJO I</v>
      </c>
      <c r="C14" s="8" t="s">
        <v>48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>
        <v>25</v>
      </c>
      <c r="H14" s="8"/>
      <c r="I14" s="9"/>
      <c r="J14" s="8">
        <f>(F14-SUM(G14:H14))-L14</f>
        <v>5</v>
      </c>
      <c r="K14" s="9"/>
      <c r="L14" s="8">
        <v>0</v>
      </c>
      <c r="M14" s="9">
        <f t="shared" si="1"/>
        <v>0</v>
      </c>
      <c r="N14" s="8">
        <v>73</v>
      </c>
      <c r="O14" s="12">
        <v>0.77</v>
      </c>
      <c r="P14" s="17"/>
    </row>
    <row r="15" spans="1:16" s="10" customFormat="1" ht="17" customHeight="1" x14ac:dyDescent="0.25">
      <c r="A15" s="17"/>
      <c r="B15" s="13" t="str">
        <f>'1'!B15</f>
        <v>SIMULACION</v>
      </c>
      <c r="C15" s="8" t="s">
        <v>49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>
        <v>9</v>
      </c>
      <c r="H15" s="8"/>
      <c r="I15" s="9"/>
      <c r="J15" s="8">
        <f t="shared" ref="J15:J17" si="2">(F15-SUM(G15:H15))-L15</f>
        <v>0</v>
      </c>
      <c r="K15" s="9"/>
      <c r="L15" s="8">
        <v>0</v>
      </c>
      <c r="M15" s="9">
        <f t="shared" si="1"/>
        <v>0</v>
      </c>
      <c r="N15" s="8">
        <v>80</v>
      </c>
      <c r="O15" s="12">
        <v>0.44</v>
      </c>
      <c r="P15" s="17"/>
    </row>
    <row r="16" spans="1:16" s="10" customFormat="1" x14ac:dyDescent="0.25">
      <c r="A16" s="17"/>
      <c r="B16" s="13" t="str">
        <f>'1'!B17</f>
        <v>INGENIERIA Y PRODUCTIVIDAD</v>
      </c>
      <c r="C16" s="8" t="s">
        <v>48</v>
      </c>
      <c r="D16" s="8" t="str">
        <f>'1'!D17</f>
        <v>701 A</v>
      </c>
      <c r="E16" s="8" t="str">
        <f>'1'!E17</f>
        <v>IIND</v>
      </c>
      <c r="F16" s="8">
        <v>22</v>
      </c>
      <c r="G16" s="8">
        <v>22</v>
      </c>
      <c r="H16" s="8"/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93</v>
      </c>
      <c r="O16" s="12">
        <v>0.73</v>
      </c>
      <c r="P16" s="17"/>
    </row>
    <row r="17" spans="1:16" s="10" customFormat="1" x14ac:dyDescent="0.25">
      <c r="A17" s="17"/>
      <c r="B17" s="13" t="str">
        <f>'1'!B18</f>
        <v>INGENIERIA DE SISTEMAS</v>
      </c>
      <c r="C17" s="8" t="s">
        <v>48</v>
      </c>
      <c r="D17" s="8" t="str">
        <f>'1'!D18</f>
        <v>701 B</v>
      </c>
      <c r="E17" s="8" t="str">
        <f>'1'!E18</f>
        <v>IIND</v>
      </c>
      <c r="F17" s="8">
        <f>'1'!F18</f>
        <v>13</v>
      </c>
      <c r="G17" s="8">
        <v>11</v>
      </c>
      <c r="H17" s="8"/>
      <c r="I17" s="9"/>
      <c r="J17" s="8">
        <f t="shared" si="2"/>
        <v>2</v>
      </c>
      <c r="K17" s="9"/>
      <c r="L17" s="8">
        <v>0</v>
      </c>
      <c r="M17" s="9">
        <f t="shared" si="1"/>
        <v>0</v>
      </c>
      <c r="N17" s="8">
        <v>73</v>
      </c>
      <c r="O17" s="12">
        <v>0.85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91</v>
      </c>
      <c r="H26" s="20"/>
      <c r="I26" s="21"/>
      <c r="J26" s="20">
        <f t="shared" si="0"/>
        <v>17</v>
      </c>
      <c r="K26" s="21"/>
      <c r="L26" s="20">
        <f>SUM(L13:L25)</f>
        <v>0</v>
      </c>
      <c r="M26" s="21">
        <f t="shared" si="1"/>
        <v>0</v>
      </c>
      <c r="N26" s="20">
        <f>AVERAGE(N13:N25)</f>
        <v>76.400000000000006</v>
      </c>
      <c r="O26" s="22">
        <f>AVERAGE(O13:O25)</f>
        <v>0.7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26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8:O28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0" zoomScaleNormal="100" zoomScaleSheetLayoutView="100" zoomScalePageLayoutView="70" workbookViewId="0">
      <selection activeCell="B19" sqref="B19:M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ht="13" x14ac:dyDescent="0.3">
      <c r="A5" s="16"/>
      <c r="B5" s="37" t="s">
        <v>1</v>
      </c>
      <c r="C5" s="37"/>
      <c r="D5" s="37"/>
      <c r="E5" s="37"/>
      <c r="F5" s="38" t="s">
        <v>33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46</v>
      </c>
      <c r="D7" s="29"/>
      <c r="E7" s="11" t="s">
        <v>4</v>
      </c>
      <c r="F7" s="5">
        <v>5</v>
      </c>
      <c r="H7" s="4" t="s">
        <v>5</v>
      </c>
      <c r="I7" s="5">
        <v>4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3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8" t="s">
        <v>35</v>
      </c>
      <c r="E13" s="8" t="s">
        <v>36</v>
      </c>
      <c r="F13" s="8">
        <v>34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8" t="s">
        <v>37</v>
      </c>
      <c r="E14" s="8" t="s">
        <v>36</v>
      </c>
      <c r="F14" s="8">
        <v>30</v>
      </c>
      <c r="G14" s="8"/>
      <c r="H14" s="8">
        <v>0</v>
      </c>
      <c r="I14" s="9">
        <f t="shared" ref="I14:I18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8" t="s">
        <v>40</v>
      </c>
      <c r="E15" s="8" t="s">
        <v>36</v>
      </c>
      <c r="F15" s="8">
        <v>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8" t="s">
        <v>40</v>
      </c>
      <c r="E16" s="8" t="s">
        <v>36</v>
      </c>
      <c r="F16" s="8">
        <v>9</v>
      </c>
      <c r="G16" s="8"/>
      <c r="H16" s="8">
        <v>0</v>
      </c>
      <c r="I16" s="9">
        <f t="shared" si="3"/>
        <v>0</v>
      </c>
      <c r="J16" s="8">
        <f t="shared" si="4"/>
        <v>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8" t="s">
        <v>43</v>
      </c>
      <c r="E17" s="8" t="s">
        <v>36</v>
      </c>
      <c r="F17" s="8">
        <v>22</v>
      </c>
      <c r="G17" s="8"/>
      <c r="H17" s="8">
        <v>0</v>
      </c>
      <c r="I17" s="9">
        <f t="shared" si="3"/>
        <v>0</v>
      </c>
      <c r="J17" s="8">
        <f t="shared" si="4"/>
        <v>22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8" t="s">
        <v>44</v>
      </c>
      <c r="E18" s="8" t="s">
        <v>36</v>
      </c>
      <c r="F18" s="8">
        <v>13</v>
      </c>
      <c r="G18" s="8"/>
      <c r="H18" s="8">
        <v>0</v>
      </c>
      <c r="I18" s="9">
        <f t="shared" si="3"/>
        <v>0</v>
      </c>
      <c r="J18" s="8">
        <f t="shared" si="4"/>
        <v>13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2025-07-02T21:33:58Z</cp:lastPrinted>
  <dcterms:created xsi:type="dcterms:W3CDTF">2021-11-22T14:45:25Z</dcterms:created>
  <dcterms:modified xsi:type="dcterms:W3CDTF">2025-11-14T21:15:12Z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