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EPORTE 3\"/>
    </mc:Choice>
  </mc:AlternateContent>
  <xr:revisionPtr revIDLastSave="0" documentId="13_ncr:1_{F4463357-7C4B-41E3-B589-1D551F4F998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0" l="1"/>
  <c r="J17" i="30" s="1"/>
  <c r="K17" i="30" s="1"/>
  <c r="E17" i="30"/>
  <c r="D17" i="30"/>
  <c r="B17" i="30"/>
  <c r="F16" i="30"/>
  <c r="E16" i="30"/>
  <c r="D16" i="30"/>
  <c r="B16" i="30"/>
  <c r="F15" i="30"/>
  <c r="E15" i="30"/>
  <c r="D15" i="30"/>
  <c r="B15" i="30"/>
  <c r="F13" i="30"/>
  <c r="E13" i="30"/>
  <c r="D13" i="30"/>
  <c r="B13" i="30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I18" i="30"/>
  <c r="M16" i="30"/>
  <c r="M15" i="30"/>
  <c r="I14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J18" i="27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B13" i="27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8" i="27" l="1"/>
  <c r="M22" i="27"/>
  <c r="J24" i="31"/>
  <c r="K24" i="31" s="1"/>
  <c r="J20" i="27"/>
  <c r="K20" i="27" s="1"/>
  <c r="I15" i="27"/>
  <c r="M23" i="27"/>
  <c r="J27" i="27"/>
  <c r="K27" i="27" s="1"/>
  <c r="J15" i="30"/>
  <c r="K15" i="30" s="1"/>
  <c r="I25" i="27"/>
  <c r="J19" i="30"/>
  <c r="K19" i="30" s="1"/>
  <c r="M16" i="27"/>
  <c r="M21" i="27"/>
  <c r="M25" i="27"/>
  <c r="I15" i="31"/>
  <c r="J17" i="27"/>
  <c r="K17" i="27" s="1"/>
  <c r="M20" i="27"/>
  <c r="I24" i="27"/>
  <c r="J23" i="30"/>
  <c r="K23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4" i="30"/>
  <c r="K14" i="30" s="1"/>
  <c r="J18" i="30"/>
  <c r="K18" i="30" s="1"/>
  <c r="J22" i="30"/>
  <c r="K22" i="30" s="1"/>
  <c r="J14" i="31"/>
  <c r="K14" i="31" s="1"/>
  <c r="I19" i="31"/>
  <c r="J19" i="27"/>
  <c r="K19" i="27" s="1"/>
  <c r="I23" i="27"/>
  <c r="M26" i="27"/>
  <c r="I16" i="30"/>
  <c r="I20" i="30"/>
  <c r="I24" i="30"/>
  <c r="J18" i="31"/>
  <c r="K18" i="31" s="1"/>
  <c r="J19" i="31"/>
  <c r="K19" i="31" s="1"/>
  <c r="M13" i="27"/>
  <c r="M17" i="27"/>
  <c r="I21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2" i="27"/>
  <c r="I26" i="27"/>
  <c r="I18" i="27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<sst xmlns="http://schemas.openxmlformats.org/spreadsheetml/2006/main" count="142" uniqueCount="45">
  <si>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</si>
  <si>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</si>
  <si>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</si>
  <si>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</si>
  <si>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</si>
  <si>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</si>
  <si>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</si>
  <si>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</si>
  <si>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</si>
  <si>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</si>
  <si>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</si>
  <si>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</si>
  <si>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</si>
  <si>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</si>
  <si>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</si>
  <si>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</si>
  <si>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</si>
  <si>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</si>
  <si>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</si>
  <si>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</si>
  <si>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</si>
  <si>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</si>
  <si>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</si>
  <si>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</si>
  <si>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</si>
  <si>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</si>
  <si>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</si>
  <si>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</si>
  <si>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</si>
  <si>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</si>
  <si>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</si>
  <si>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</si>
  <si>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</si>
  <si>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</si>
  <si>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</si>
  <si>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JUAN TOMAS RODRIGUEZ MONTERO</t>
  </si>
  <si>
    <t xml:space="preserve">FISICA GENERAL </t>
  </si>
  <si>
    <t>304-A</t>
  </si>
  <si>
    <t>ESTADISTICA PARA LA ADMINISTRACION</t>
  </si>
  <si>
    <t>MATEMATICAS APLICADA A LA ADMINISTRACION</t>
  </si>
  <si>
    <t>304-B</t>
  </si>
  <si>
    <t>105-C</t>
  </si>
  <si>
    <t>305-B</t>
  </si>
  <si>
    <t>ISIC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</si>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</sst>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E26" sqref="E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33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7" t="s">
        <v>36</v>
      </c>
      <c r="C13" s="8">
        <v>1</v>
      </c>
      <c r="D13" s="8" t="s">
        <v>37</v>
      </c>
      <c r="E13" s="8" t="s">
        <v>43</v>
      </c>
      <c r="F13" s="8">
        <v>21</v>
      </c>
      <c r="G13" s="8">
        <v>21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88</v>
      </c>
      <c r="O13" s="12">
        <v>0.66</v>
      </c>
      <c r="P13" s="17"/>
    </row>
    <row r="14" spans="1:16" s="10" customFormat="1" ht="25" x14ac:dyDescent="0.25">
      <c r="A14" s="17"/>
      <c r="B14" s="7" t="s">
        <v>38</v>
      </c>
      <c r="C14" s="8">
        <v>1</v>
      </c>
      <c r="D14" s="8" t="s">
        <v>42</v>
      </c>
      <c r="E14" s="8" t="s">
        <v>44</v>
      </c>
      <c r="F14" s="8">
        <v>23</v>
      </c>
      <c r="G14" s="8">
        <v>23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97</v>
      </c>
      <c r="O14" s="12">
        <v>0.6</v>
      </c>
      <c r="P14" s="17"/>
    </row>
    <row r="15" spans="1:16" s="10" customFormat="1" ht="25" x14ac:dyDescent="0.25">
      <c r="A15" s="17"/>
      <c r="B15" s="7" t="s">
        <v>39</v>
      </c>
      <c r="C15" s="8">
        <v>1</v>
      </c>
      <c r="D15" s="8" t="s">
        <v>41</v>
      </c>
      <c r="E15" s="8" t="s">
        <v>44</v>
      </c>
      <c r="F15" s="8">
        <v>19</v>
      </c>
      <c r="G15" s="8">
        <v>14</v>
      </c>
      <c r="H15" s="8">
        <v>5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60</v>
      </c>
      <c r="O15" s="12">
        <v>0.73</v>
      </c>
      <c r="P15" s="17"/>
    </row>
    <row r="16" spans="1:16" s="10" customFormat="1" ht="25" x14ac:dyDescent="0.25">
      <c r="A16" s="17"/>
      <c r="B16" s="7" t="s">
        <v>36</v>
      </c>
      <c r="C16" s="8">
        <v>1</v>
      </c>
      <c r="D16" s="8" t="s">
        <v>40</v>
      </c>
      <c r="E16" s="8" t="s">
        <v>43</v>
      </c>
      <c r="F16" s="8">
        <v>11</v>
      </c>
      <c r="G16" s="8">
        <v>10</v>
      </c>
      <c r="H16" s="8">
        <v>1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0.9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68</v>
      </c>
      <c r="H27" s="20">
        <f>SUM(H13:H26)</f>
        <v>6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83</v>
      </c>
      <c r="O27" s="22">
        <f>AVERAGE(O13:O26)</f>
        <v>0.72250000000000003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topLeftCell="A8" zoomScaleNormal="100" zoomScaleSheetLayoutView="100" zoomScalePageLayoutView="70" workbookViewId="0">
      <selection activeCell="B13" sqref="B13:F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v>2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>
        <v>18</v>
      </c>
      <c r="H13" s="8">
        <v>0</v>
      </c>
      <c r="I13" s="9">
        <f>(G13+H13)/F13</f>
        <v>0.8571428571428571</v>
      </c>
      <c r="J13" s="8">
        <f t="shared" ref="J13:J28" si="0">(F13-SUM(G13:H13))-L13</f>
        <v>3</v>
      </c>
      <c r="K13" s="9">
        <f t="shared" ref="K13:K28" si="1">J13/F13</f>
        <v>0.14285714285714285</v>
      </c>
      <c r="L13" s="8"/>
      <c r="M13" s="9">
        <f t="shared" ref="M13:M28" si="2">L13/F13</f>
        <v>0</v>
      </c>
      <c r="N13" s="8">
        <v>96.11</v>
      </c>
      <c r="O13" s="12">
        <v>0.52</v>
      </c>
      <c r="P13" s="17"/>
    </row>
    <row r="14" spans="1:16" s="10" customFormat="1" ht="25" x14ac:dyDescent="0.25">
      <c r="A14" s="17"/>
      <c r="B14" s="13" t="s">
        <v>36</v>
      </c>
      <c r="C14" s="8">
        <v>3</v>
      </c>
      <c r="D14" s="8" t="s">
        <v>37</v>
      </c>
      <c r="E14" s="8" t="s">
        <v>43</v>
      </c>
      <c r="F14" s="8">
        <v>21</v>
      </c>
      <c r="G14" s="8">
        <v>18</v>
      </c>
      <c r="H14" s="8"/>
      <c r="I14" s="9">
        <v>0.86</v>
      </c>
      <c r="J14" s="8">
        <v>3</v>
      </c>
      <c r="K14" s="9">
        <v>0.14000000000000001</v>
      </c>
      <c r="L14" s="8"/>
      <c r="M14" s="9">
        <v>0</v>
      </c>
      <c r="N14" s="8">
        <v>93.89</v>
      </c>
      <c r="O14" s="12">
        <v>0.61</v>
      </c>
      <c r="P14" s="17"/>
    </row>
    <row r="15" spans="1:16" s="10" customFormat="1" ht="25" x14ac:dyDescent="0.25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ref="I15:I27" si="3">(G15+H15)/F15</f>
        <v>0</v>
      </c>
      <c r="J15" s="8">
        <f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94.25</v>
      </c>
      <c r="O15" s="12">
        <v>0.65</v>
      </c>
      <c r="P15" s="17"/>
    </row>
    <row r="16" spans="1:16" s="10" customFormat="1" ht="25" x14ac:dyDescent="0.25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>
        <v>12</v>
      </c>
      <c r="H16" s="8">
        <v>0</v>
      </c>
      <c r="I16" s="9">
        <f t="shared" si="3"/>
        <v>0.63157894736842102</v>
      </c>
      <c r="J16" s="8">
        <f t="shared" ref="J16:J27" si="4">(F16-SUM(G16:H16))-L16</f>
        <v>7</v>
      </c>
      <c r="K16" s="9">
        <f t="shared" si="1"/>
        <v>0.36842105263157893</v>
      </c>
      <c r="L16" s="8"/>
      <c r="M16" s="9">
        <f t="shared" si="2"/>
        <v>0</v>
      </c>
      <c r="N16" s="8">
        <v>49.7</v>
      </c>
      <c r="O16" s="12">
        <v>0.63</v>
      </c>
      <c r="P16" s="17"/>
    </row>
    <row r="17" spans="1:16" s="10" customFormat="1" ht="25" x14ac:dyDescent="0.25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93.45</v>
      </c>
      <c r="O17" s="12">
        <v>0.72</v>
      </c>
      <c r="P17" s="17"/>
    </row>
    <row r="18" spans="1:16" s="10" customFormat="1" ht="25" x14ac:dyDescent="0.25">
      <c r="A18" s="17"/>
      <c r="B18" s="13" t="s">
        <v>36</v>
      </c>
      <c r="C18" s="8">
        <v>3</v>
      </c>
      <c r="D18" s="8" t="s">
        <v>40</v>
      </c>
      <c r="E18" s="8" t="s">
        <v>43</v>
      </c>
      <c r="F18" s="8">
        <v>11</v>
      </c>
      <c r="G18" s="8"/>
      <c r="H18" s="8">
        <v>0</v>
      </c>
      <c r="I18" s="9">
        <f t="shared" si="3"/>
        <v>0</v>
      </c>
      <c r="J18" s="8">
        <f t="shared" si="4"/>
        <v>11</v>
      </c>
      <c r="K18" s="9">
        <f t="shared" si="1"/>
        <v>1</v>
      </c>
      <c r="L18" s="8"/>
      <c r="M18" s="9">
        <f t="shared" si="2"/>
        <v>0</v>
      </c>
      <c r="N18" s="8">
        <v>85</v>
      </c>
      <c r="O18" s="12">
        <v>0.72</v>
      </c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106</v>
      </c>
      <c r="G28" s="20">
        <f>SUM(G13:G27)</f>
        <v>48</v>
      </c>
      <c r="H28" s="20">
        <f>SUM(H13:H27)</f>
        <v>0</v>
      </c>
      <c r="I28" s="21">
        <f>SUM(G28:H28)/F28</f>
        <v>0.45283018867924529</v>
      </c>
      <c r="J28" s="20">
        <f t="shared" si="0"/>
        <v>58</v>
      </c>
      <c r="K28" s="21">
        <f t="shared" si="1"/>
        <v>0.54716981132075471</v>
      </c>
      <c r="L28" s="20">
        <f>SUM(L13:L27)</f>
        <v>0</v>
      </c>
      <c r="M28" s="21">
        <f t="shared" si="2"/>
        <v>0</v>
      </c>
      <c r="N28" s="20">
        <f>AVERAGE(N13:N27)</f>
        <v>85.399999999999991</v>
      </c>
      <c r="O28" s="22">
        <f>AVERAGE(O13:O27)</f>
        <v>0.64166666666666661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9" zoomScaleNormal="100" zoomScaleSheetLayoutView="100" zoomScalePageLayoutView="70" workbookViewId="0">
      <selection activeCell="N18" sqref="N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v>4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72</v>
      </c>
      <c r="O13" s="12">
        <v>0.8</v>
      </c>
      <c r="P13" s="17"/>
    </row>
    <row r="14" spans="1:16" s="10" customFormat="1" ht="25" x14ac:dyDescent="0.25">
      <c r="A14" s="17"/>
      <c r="B14" s="13" t="s">
        <v>36</v>
      </c>
      <c r="C14" s="8">
        <v>5</v>
      </c>
      <c r="D14" s="8" t="s">
        <v>37</v>
      </c>
      <c r="E14" s="8" t="s">
        <v>43</v>
      </c>
      <c r="F14" s="8"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>
        <v>72</v>
      </c>
      <c r="O14" s="12">
        <v>0.8</v>
      </c>
      <c r="P14" s="17"/>
    </row>
    <row r="15" spans="1:16" s="10" customFormat="1" ht="25" x14ac:dyDescent="0.25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83</v>
      </c>
      <c r="O15" s="12">
        <v>0.3</v>
      </c>
      <c r="P15" s="17"/>
    </row>
    <row r="16" spans="1:16" s="10" customFormat="1" ht="25" x14ac:dyDescent="0.25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>
        <v>65</v>
      </c>
      <c r="O16" s="12">
        <v>0.85</v>
      </c>
      <c r="P16" s="17"/>
    </row>
    <row r="17" spans="1:16" s="10" customFormat="1" ht="25" x14ac:dyDescent="0.25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85</v>
      </c>
      <c r="O17" s="12">
        <v>0.72</v>
      </c>
      <c r="P17" s="17"/>
    </row>
    <row r="18" spans="1:16" s="10" customFormat="1" ht="25" x14ac:dyDescent="0.25">
      <c r="A18" s="17"/>
      <c r="B18" s="13" t="s">
        <v>36</v>
      </c>
      <c r="C18" s="8">
        <v>3</v>
      </c>
      <c r="D18" s="8" t="s">
        <v>40</v>
      </c>
      <c r="E18" s="8" t="s">
        <v>43</v>
      </c>
      <c r="F18" s="8">
        <v>11</v>
      </c>
      <c r="G18" s="8"/>
      <c r="H18" s="8">
        <v>0</v>
      </c>
      <c r="I18" s="9">
        <f t="shared" si="3"/>
        <v>0</v>
      </c>
      <c r="J18" s="8">
        <f t="shared" si="4"/>
        <v>11</v>
      </c>
      <c r="K18" s="9">
        <f t="shared" si="1"/>
        <v>1</v>
      </c>
      <c r="L18" s="8"/>
      <c r="M18" s="9">
        <f t="shared" si="2"/>
        <v>0</v>
      </c>
      <c r="N18" s="8">
        <v>85</v>
      </c>
      <c r="O18" s="12">
        <v>0.72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77</v>
      </c>
      <c r="O27" s="22">
        <f>AVERAGE(O13:O26)</f>
        <v>0.69833333333333325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TOMAS</cp:lastModifiedBy>
  <cp:revision/>
  <cp:lastPrinted>2025-07-02T21:33:58Z</cp:lastPrinted>
  <dcterms:created xsi:type="dcterms:W3CDTF">2021-11-22T14:45:25Z</dcterms:created>
  <dcterms:modified xsi:type="dcterms:W3CDTF">2025-11-21T00:19:19Z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