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tzaret\Downloads\"/>
    </mc:Choice>
  </mc:AlternateContent>
  <xr:revisionPtr revIDLastSave="0" documentId="13_ncr:1_{F1C1783C-4A02-4E87-9837-A57636EE08A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31" l="1"/>
  <c r="O13" i="31"/>
  <c r="J13" i="31"/>
  <c r="I13" i="31"/>
  <c r="J14" i="31"/>
  <c r="O14" i="30"/>
  <c r="J14" i="30"/>
  <c r="O14" i="27" l="1"/>
  <c r="O27" i="27" s="1"/>
  <c r="O13" i="27"/>
  <c r="E13" i="27"/>
  <c r="O27" i="31"/>
  <c r="N27" i="31"/>
  <c r="L27" i="31"/>
  <c r="H27" i="31"/>
  <c r="G27" i="31"/>
  <c r="I14" i="31"/>
  <c r="F13" i="31"/>
  <c r="M13" i="31" s="1"/>
  <c r="E13" i="31"/>
  <c r="D13" i="31"/>
  <c r="B13" i="31"/>
  <c r="C9" i="31"/>
  <c r="M7" i="31"/>
  <c r="I7" i="31"/>
  <c r="F5" i="31"/>
  <c r="O27" i="30"/>
  <c r="N27" i="30"/>
  <c r="L27" i="30"/>
  <c r="H27" i="30"/>
  <c r="G27" i="30"/>
  <c r="F13" i="30"/>
  <c r="O13" i="30" s="1"/>
  <c r="E13" i="30"/>
  <c r="D13" i="30"/>
  <c r="B13" i="30"/>
  <c r="C9" i="30"/>
  <c r="M7" i="30"/>
  <c r="I7" i="30"/>
  <c r="F5" i="30"/>
  <c r="C9" i="27"/>
  <c r="F5" i="27"/>
  <c r="M7" i="27"/>
  <c r="I7" i="27"/>
  <c r="C13" i="27"/>
  <c r="J13" i="27"/>
  <c r="B13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27" i="26" l="1"/>
  <c r="J27" i="26"/>
  <c r="K27" i="26" s="1"/>
  <c r="K14" i="31"/>
  <c r="F27" i="30"/>
  <c r="J27" i="30" s="1"/>
  <c r="K27" i="30" s="1"/>
  <c r="M14" i="31"/>
  <c r="K13" i="31"/>
  <c r="F27" i="31"/>
  <c r="I27" i="26"/>
  <c r="M13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<sst xmlns="http://schemas.openxmlformats.org/spreadsheetml/2006/main" count="136" uniqueCount="42">
  <si>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</si>
  <si>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</si>
  <si>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</si>
  <si>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</si>
  <si>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</si>
  <si>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</si>
  <si>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</si>
  <si>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</si>
  <si>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</si>
  <si>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</si>
  <si>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</si>
  <si>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</si>
  <si>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</si>
  <si>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</si>
  <si>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</si>
  <si>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</si>
  <si>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</si>
  <si>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</si>
  <si>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</si>
  <si>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</si>
  <si>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</si>
  <si>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</si>
  <si>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</si>
  <si>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</si>
  <si>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</si>
  <si>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</si>
  <si>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</si>
  <si>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</si>
  <si>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</si>
  <si>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</si>
  <si>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</si>
  <si>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</si>
  <si>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 DICIEMBRE 2025</t>
  </si>
  <si>
    <t xml:space="preserve">LIC.TANIA ITZEL BELLI GONZALEZ </t>
  </si>
  <si>
    <t xml:space="preserve">ECONOMIA EMPRESARIAL </t>
  </si>
  <si>
    <t xml:space="preserve">307B </t>
  </si>
  <si>
    <t xml:space="preserve">INGENIERIA EN GESTION EMPRESARIAL </t>
  </si>
  <si>
    <t>307A</t>
  </si>
  <si>
    <t>307 B</t>
  </si>
  <si>
    <t>II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</si>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</sst>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10" fontId="11" fillId="2" borderId="6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6" zoomScaleNormal="100" zoomScaleSheetLayoutView="100" zoomScalePageLayoutView="70" workbookViewId="0">
      <selection activeCell="C13" sqref="C13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5" t="s">
        <v>27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5">
      <c r="A5" s="16"/>
      <c r="B5" s="38" t="s">
        <v>1</v>
      </c>
      <c r="C5" s="38"/>
      <c r="D5" s="38"/>
      <c r="E5" s="38"/>
      <c r="F5" s="39" t="s">
        <v>31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0" t="s">
        <v>3</v>
      </c>
      <c r="D7" s="30"/>
      <c r="E7" s="11" t="s">
        <v>4</v>
      </c>
      <c r="F7" s="5">
        <v>1</v>
      </c>
      <c r="H7" s="4" t="s">
        <v>5</v>
      </c>
      <c r="I7" s="5">
        <v>1</v>
      </c>
      <c r="J7" s="40" t="s">
        <v>6</v>
      </c>
      <c r="K7" s="40"/>
      <c r="L7" s="40"/>
      <c r="M7" s="30" t="s">
        <v>32</v>
      </c>
      <c r="N7" s="30"/>
      <c r="O7" s="30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0" t="s">
        <v>33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39.6" x14ac:dyDescent="0.25">
      <c r="A13" s="17"/>
      <c r="B13" s="7" t="s">
        <v>34</v>
      </c>
      <c r="C13" s="8" t="s">
        <v>39</v>
      </c>
      <c r="D13" s="8" t="s">
        <v>35</v>
      </c>
      <c r="E13" s="8" t="s">
        <v>36</v>
      </c>
      <c r="F13" s="8">
        <v>35</v>
      </c>
      <c r="G13" s="8">
        <v>34</v>
      </c>
      <c r="H13" s="8">
        <v>0</v>
      </c>
      <c r="I13" s="9">
        <f>(G13+H13)/F13</f>
        <v>0.97142857142857142</v>
      </c>
      <c r="J13" s="8">
        <f t="shared" ref="J13:J27" si="0">(F13-SUM(G13:H13))-L13</f>
        <v>1</v>
      </c>
      <c r="K13" s="9">
        <f t="shared" ref="K13:K27" si="1">J13/F13</f>
        <v>2.8571428571428571E-2</v>
      </c>
      <c r="L13" s="23">
        <v>0</v>
      </c>
      <c r="M13" s="9">
        <f t="shared" ref="M13:M27" si="2">L13/F13</f>
        <v>0</v>
      </c>
      <c r="N13" s="23">
        <v>0.92</v>
      </c>
      <c r="O13" s="12">
        <v>0.92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34</v>
      </c>
      <c r="H27" s="20">
        <f>SUM(H13:H26)</f>
        <v>0</v>
      </c>
      <c r="I27" s="21">
        <f>SUM(G27:H27)/F27</f>
        <v>0.97142857142857142</v>
      </c>
      <c r="J27" s="20">
        <f t="shared" si="0"/>
        <v>1</v>
      </c>
      <c r="K27" s="21">
        <f t="shared" si="1"/>
        <v>2.8571428571428571E-2</v>
      </c>
      <c r="L27" s="20">
        <f>SUM(L13:L26)</f>
        <v>0</v>
      </c>
      <c r="M27" s="21">
        <f t="shared" si="2"/>
        <v>0</v>
      </c>
      <c r="N27" s="20">
        <f>AVERAGE(N13:N26)</f>
        <v>0.92</v>
      </c>
      <c r="O27" s="22">
        <f>AVERAGE(O13:O26)</f>
        <v>0.92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B16" sqref="B16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5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5">
      <c r="A5" s="16"/>
      <c r="B5" s="38" t="s">
        <v>1</v>
      </c>
      <c r="C5" s="38"/>
      <c r="D5" s="38"/>
      <c r="E5" s="38"/>
      <c r="F5" s="39" t="str">
        <f>'1'!F5</f>
        <v>EN GESTION EMPRESARIAL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0">
        <v>2</v>
      </c>
      <c r="D7" s="30"/>
      <c r="E7" s="11" t="s">
        <v>4</v>
      </c>
      <c r="F7" s="5">
        <v>2</v>
      </c>
      <c r="H7" s="4" t="s">
        <v>5</v>
      </c>
      <c r="I7" s="5">
        <f>'1'!I7</f>
        <v>1</v>
      </c>
      <c r="J7" s="40" t="s">
        <v>6</v>
      </c>
      <c r="K7" s="40"/>
      <c r="L7" s="40"/>
      <c r="M7" s="30" t="str">
        <f>'1'!M7</f>
        <v>AGOSTO DICIEMBRE 2025</v>
      </c>
      <c r="N7" s="30"/>
      <c r="O7" s="30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0" t="str">
        <f>'1'!C9</f>
        <v xml:space="preserve">LIC.TANIA ITZEL BELLI GONZALEZ 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39.6" x14ac:dyDescent="0.25">
      <c r="A13" s="17"/>
      <c r="B13" s="13" t="str">
        <f>'1'!B13</f>
        <v xml:space="preserve">ECONOMIA EMPRESARIAL </v>
      </c>
      <c r="C13" s="8" t="str">
        <f>'1'!C13</f>
        <v>II</v>
      </c>
      <c r="D13" s="8" t="s">
        <v>37</v>
      </c>
      <c r="E13" s="8" t="str">
        <f>'1'!E13</f>
        <v xml:space="preserve">INGENIERIA EN GESTION EMPRESARIAL </v>
      </c>
      <c r="F13" s="8">
        <v>20</v>
      </c>
      <c r="G13" s="8">
        <v>18</v>
      </c>
      <c r="H13" s="8">
        <v>0</v>
      </c>
      <c r="I13" s="9"/>
      <c r="J13" s="8">
        <f t="shared" ref="J13:J27" si="0">(F13-SUM(G13:H13))-L13</f>
        <v>2</v>
      </c>
      <c r="K13" s="9"/>
      <c r="L13" s="23"/>
      <c r="M13" s="9"/>
      <c r="N13" s="8">
        <v>84</v>
      </c>
      <c r="O13" s="12">
        <f>17/F13</f>
        <v>0.85</v>
      </c>
      <c r="P13" s="17"/>
    </row>
    <row r="14" spans="1:16" s="10" customFormat="1" ht="39.6" x14ac:dyDescent="0.25">
      <c r="A14" s="17"/>
      <c r="B14" s="13" t="s">
        <v>34</v>
      </c>
      <c r="C14" s="8" t="s">
        <v>39</v>
      </c>
      <c r="D14" s="8" t="s">
        <v>38</v>
      </c>
      <c r="E14" s="8" t="s">
        <v>36</v>
      </c>
      <c r="F14" s="8">
        <v>35</v>
      </c>
      <c r="G14" s="8">
        <v>34</v>
      </c>
      <c r="H14" s="8">
        <v>0</v>
      </c>
      <c r="I14" s="9"/>
      <c r="J14" s="8">
        <v>1</v>
      </c>
      <c r="K14" s="9"/>
      <c r="L14" s="8"/>
      <c r="M14" s="9"/>
      <c r="N14" s="8">
        <v>91</v>
      </c>
      <c r="O14" s="12">
        <f>27/F14</f>
        <v>0.77142857142857146</v>
      </c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55</v>
      </c>
      <c r="G27" s="20">
        <f>SUM(G13:G26)</f>
        <v>52</v>
      </c>
      <c r="H27" s="20">
        <f>SUM(H13:H26)</f>
        <v>0</v>
      </c>
      <c r="I27" s="21">
        <f>SUM(G27:H27)/F27</f>
        <v>0.94545454545454544</v>
      </c>
      <c r="J27" s="20">
        <f t="shared" si="0"/>
        <v>3</v>
      </c>
      <c r="K27" s="21">
        <f t="shared" ref="K27" si="1">J27/F27</f>
        <v>5.4545454545454543E-2</v>
      </c>
      <c r="L27" s="20">
        <f>SUM(L13:L26)</f>
        <v>0</v>
      </c>
      <c r="M27" s="21">
        <f t="shared" ref="M27" si="2">L27/F27</f>
        <v>0</v>
      </c>
      <c r="N27" s="20">
        <f>AVERAGE(N13:N26)</f>
        <v>87.5</v>
      </c>
      <c r="O27" s="22">
        <f>AVERAGE(O13:O26)</f>
        <v>0.81071428571428572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3" zoomScaleNormal="100" zoomScaleSheetLayoutView="100" zoomScalePageLayoutView="70" workbookViewId="0">
      <selection activeCell="N16" sqref="N16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5" t="s">
        <v>29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5">
      <c r="A5" s="16"/>
      <c r="B5" s="38" t="s">
        <v>1</v>
      </c>
      <c r="C5" s="38"/>
      <c r="D5" s="38"/>
      <c r="E5" s="38"/>
      <c r="F5" s="39" t="str">
        <f>'1'!F5</f>
        <v>EN GESTION EMPRESARIAL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0">
        <v>3</v>
      </c>
      <c r="D7" s="30"/>
      <c r="E7" s="11" t="s">
        <v>4</v>
      </c>
      <c r="F7" s="5">
        <v>2</v>
      </c>
      <c r="H7" s="4" t="s">
        <v>5</v>
      </c>
      <c r="I7" s="5">
        <f>'1'!I7</f>
        <v>1</v>
      </c>
      <c r="J7" s="40" t="s">
        <v>6</v>
      </c>
      <c r="K7" s="40"/>
      <c r="L7" s="40"/>
      <c r="M7" s="30" t="str">
        <f>'1'!M7</f>
        <v>AGOSTO DICIEMBRE 2025</v>
      </c>
      <c r="N7" s="30"/>
      <c r="O7" s="30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0" t="str">
        <f>'1'!C9</f>
        <v xml:space="preserve">LIC.TANIA ITZEL BELLI GONZALEZ 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39.6" x14ac:dyDescent="0.25">
      <c r="A13" s="17"/>
      <c r="B13" s="13" t="str">
        <f>'1'!B13</f>
        <v xml:space="preserve">ECONOMIA EMPRESARIAL </v>
      </c>
      <c r="C13" s="8" t="s">
        <v>40</v>
      </c>
      <c r="D13" s="8" t="str">
        <f>'1'!D13</f>
        <v xml:space="preserve">307B </v>
      </c>
      <c r="E13" s="8" t="str">
        <f>'1'!E13</f>
        <v xml:space="preserve">INGENIERIA EN GESTION EMPRESARIAL </v>
      </c>
      <c r="F13" s="8">
        <f>'1'!F13</f>
        <v>35</v>
      </c>
      <c r="G13" s="8">
        <v>34</v>
      </c>
      <c r="H13" s="8">
        <v>0</v>
      </c>
      <c r="I13" s="9">
        <v>0</v>
      </c>
      <c r="J13" s="8">
        <v>1</v>
      </c>
      <c r="K13" s="9">
        <v>0</v>
      </c>
      <c r="L13" s="8"/>
      <c r="M13" s="9">
        <f t="shared" ref="M13:M27" si="0">L13/F13</f>
        <v>0</v>
      </c>
      <c r="N13" s="8">
        <v>89</v>
      </c>
      <c r="O13" s="12">
        <f>27/F13</f>
        <v>0.77142857142857146</v>
      </c>
      <c r="P13" s="17"/>
    </row>
    <row r="14" spans="1:16" s="10" customFormat="1" ht="39.6" x14ac:dyDescent="0.25">
      <c r="A14" s="17"/>
      <c r="B14" s="13" t="s">
        <v>34</v>
      </c>
      <c r="C14" s="8" t="s">
        <v>40</v>
      </c>
      <c r="D14" s="8" t="s">
        <v>37</v>
      </c>
      <c r="E14" s="8" t="s">
        <v>36</v>
      </c>
      <c r="F14" s="8">
        <v>20</v>
      </c>
      <c r="G14" s="8">
        <v>18</v>
      </c>
      <c r="H14" s="8">
        <v>0</v>
      </c>
      <c r="I14" s="9">
        <v>0</v>
      </c>
      <c r="J14" s="8">
        <f>(F14-SUM(G14:H14))-L14</f>
        <v>2</v>
      </c>
      <c r="K14" s="9">
        <v>0</v>
      </c>
      <c r="L14" s="8"/>
      <c r="M14" s="9">
        <v>0</v>
      </c>
      <c r="N14" s="8">
        <v>84</v>
      </c>
      <c r="O14" s="12">
        <f>14/F14</f>
        <v>0.7</v>
      </c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55</v>
      </c>
      <c r="G27" s="20">
        <f>SUM(G13:G26)</f>
        <v>52</v>
      </c>
      <c r="H27" s="20">
        <f>SUM(H13:H26)</f>
        <v>0</v>
      </c>
      <c r="I27" s="21">
        <f>SUM(G27:H27)/F27</f>
        <v>0.94545454545454544</v>
      </c>
      <c r="J27" s="20">
        <f t="shared" ref="J27" si="1">(F27-SUM(G27:H27))-L27</f>
        <v>3</v>
      </c>
      <c r="K27" s="21">
        <f t="shared" ref="K27" si="2">J27/F27</f>
        <v>5.4545454545454543E-2</v>
      </c>
      <c r="L27" s="20">
        <f>SUM(L13:L26)</f>
        <v>0</v>
      </c>
      <c r="M27" s="21">
        <f t="shared" si="0"/>
        <v>0</v>
      </c>
      <c r="N27" s="24">
        <f>AVERAGE(N13:N26)</f>
        <v>86.5</v>
      </c>
      <c r="O27" s="22">
        <f>AVERAGE(O13:O26)</f>
        <v>0.73571428571428577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13" zoomScaleNormal="100" zoomScaleSheetLayoutView="100" zoomScalePageLayoutView="70" workbookViewId="0">
      <selection activeCell="R21" sqref="R21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5" t="s">
        <v>30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5">
      <c r="A5" s="16"/>
      <c r="B5" s="38" t="s">
        <v>1</v>
      </c>
      <c r="C5" s="38"/>
      <c r="D5" s="38"/>
      <c r="E5" s="38"/>
      <c r="F5" s="39" t="str">
        <f>'1'!F5</f>
        <v>EN GESTION EMPRESARIAL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0" t="s">
        <v>26</v>
      </c>
      <c r="D7" s="30"/>
      <c r="E7" s="11" t="s">
        <v>4</v>
      </c>
      <c r="F7" s="5">
        <v>2</v>
      </c>
      <c r="H7" s="4" t="s">
        <v>5</v>
      </c>
      <c r="I7" s="5">
        <f>'1'!I7</f>
        <v>1</v>
      </c>
      <c r="J7" s="40" t="s">
        <v>6</v>
      </c>
      <c r="K7" s="40"/>
      <c r="L7" s="40"/>
      <c r="M7" s="30" t="str">
        <f>'1'!M7</f>
        <v>AGOSTO DICIEMBRE 2025</v>
      </c>
      <c r="N7" s="30"/>
      <c r="O7" s="30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0" t="str">
        <f>'1'!C9</f>
        <v xml:space="preserve">LIC.TANIA ITZEL BELLI GONZALEZ 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39.6" x14ac:dyDescent="0.25">
      <c r="A13" s="17"/>
      <c r="B13" s="13" t="str">
        <f>'1'!B13</f>
        <v xml:space="preserve">ECONOMIA EMPRESARIAL </v>
      </c>
      <c r="C13" s="8" t="s">
        <v>41</v>
      </c>
      <c r="D13" s="8" t="str">
        <f>'1'!D13</f>
        <v xml:space="preserve">307B </v>
      </c>
      <c r="E13" s="8" t="str">
        <f>'1'!E13</f>
        <v xml:space="preserve">INGENIERIA EN GESTION EMPRESARIAL </v>
      </c>
      <c r="F13" s="8">
        <f>'1'!F13</f>
        <v>35</v>
      </c>
      <c r="G13" s="8">
        <v>34</v>
      </c>
      <c r="H13" s="8">
        <v>0</v>
      </c>
      <c r="I13" s="9">
        <f>(G13+H13)/F13</f>
        <v>0.97142857142857142</v>
      </c>
      <c r="J13" s="8">
        <f>(F13-SUM(G13:H13))-L13</f>
        <v>1</v>
      </c>
      <c r="K13" s="9">
        <f t="shared" ref="K13:K27" si="0">J13/F13</f>
        <v>2.8571428571428571E-2</v>
      </c>
      <c r="L13" s="8">
        <v>0</v>
      </c>
      <c r="M13" s="9">
        <f t="shared" ref="M13:M27" si="1">L13/F13</f>
        <v>0</v>
      </c>
      <c r="N13" s="8">
        <v>90</v>
      </c>
      <c r="O13" s="12">
        <f>24/F13</f>
        <v>0.68571428571428572</v>
      </c>
      <c r="P13" s="17"/>
    </row>
    <row r="14" spans="1:16" s="10" customFormat="1" ht="39.6" x14ac:dyDescent="0.25">
      <c r="A14" s="17"/>
      <c r="B14" s="13" t="s">
        <v>34</v>
      </c>
      <c r="C14" s="8" t="s">
        <v>41</v>
      </c>
      <c r="D14" s="8" t="s">
        <v>37</v>
      </c>
      <c r="E14" s="8" t="s">
        <v>36</v>
      </c>
      <c r="F14" s="8">
        <v>20</v>
      </c>
      <c r="G14" s="8">
        <v>18</v>
      </c>
      <c r="H14" s="8">
        <v>1</v>
      </c>
      <c r="I14" s="9">
        <f t="shared" ref="I14:I26" si="2">(G14+H14)/F14</f>
        <v>0.95</v>
      </c>
      <c r="J14" s="8">
        <f>(F14-SUM(G14:H14))-L14</f>
        <v>1</v>
      </c>
      <c r="K14" s="9">
        <f t="shared" si="0"/>
        <v>0.05</v>
      </c>
      <c r="L14" s="8">
        <v>0</v>
      </c>
      <c r="M14" s="9">
        <f t="shared" si="1"/>
        <v>0</v>
      </c>
      <c r="N14" s="8">
        <v>90</v>
      </c>
      <c r="O14" s="12">
        <f>15/F14</f>
        <v>0.75</v>
      </c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55</v>
      </c>
      <c r="G27" s="20">
        <f>SUM(G13:G26)</f>
        <v>52</v>
      </c>
      <c r="H27" s="20">
        <f>SUM(H13:H26)</f>
        <v>1</v>
      </c>
      <c r="I27" s="21">
        <f>SUM(G27:H27)/F27</f>
        <v>0.96363636363636362</v>
      </c>
      <c r="J27" s="20">
        <f t="shared" ref="J27" si="3">(F27-SUM(G27:H27))-L27</f>
        <v>2</v>
      </c>
      <c r="K27" s="21">
        <f t="shared" si="0"/>
        <v>3.6363636363636362E-2</v>
      </c>
      <c r="L27" s="20">
        <f>SUM(L13:L26)</f>
        <v>0</v>
      </c>
      <c r="M27" s="21">
        <f t="shared" si="1"/>
        <v>0</v>
      </c>
      <c r="N27" s="20">
        <f>AVERAGE(N13:N26)</f>
        <v>90</v>
      </c>
      <c r="O27" s="22">
        <f>AVERAGE(O13:O26)</f>
        <v>0.71785714285714286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Yatzaret Ortega Escalera</cp:lastModifiedBy>
  <cp:revision/>
  <cp:lastPrinted>2025-07-02T21:33:58Z</cp:lastPrinted>
  <dcterms:created xsi:type="dcterms:W3CDTF">2021-11-22T14:45:25Z</dcterms:created>
  <dcterms:modified xsi:type="dcterms:W3CDTF">2026-01-09T21:05:53Z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