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CIENCIAS BASICAS\SISTEMA_GESTION_INTEGRAL\2025\AGOSTO-DICIEMBRE\REVISION FINAL\ANGEL HERNANDEZ SANCHEZ\"/>
    </mc:Choice>
  </mc:AlternateContent>
  <xr:revisionPtr revIDLastSave="0" documentId="13_ncr:1_{19AD1AF4-B8BD-47EB-8658-118BF77A3A04}" xr6:coauthVersionLast="47" xr6:coauthVersionMax="47" xr10:uidLastSave="{00000000-0000-0000-0000-000000000000}"/>
  <bookViews>
    <workbookView xWindow="12180" yWindow="210" windowWidth="16980" windowHeight="15360" activeTab="3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7" i="31" l="1"/>
  <c r="T37" i="31" s="1"/>
  <c r="M15" i="31" l="1"/>
  <c r="M14" i="31"/>
  <c r="M13" i="31"/>
  <c r="K15" i="31"/>
  <c r="K14" i="31"/>
  <c r="K13" i="31"/>
  <c r="I13" i="31"/>
  <c r="I15" i="31"/>
  <c r="I14" i="31"/>
  <c r="O27" i="31" l="1"/>
  <c r="N27" i="31"/>
  <c r="L27" i="31"/>
  <c r="H27" i="31"/>
  <c r="G27" i="31"/>
  <c r="O27" i="30"/>
  <c r="N27" i="30"/>
  <c r="L27" i="30"/>
  <c r="H27" i="30"/>
  <c r="G27" i="30"/>
  <c r="F15" i="30"/>
  <c r="M15" i="30" s="1"/>
  <c r="E15" i="30"/>
  <c r="D15" i="30"/>
  <c r="B15" i="30"/>
  <c r="F14" i="30"/>
  <c r="J14" i="30" s="1"/>
  <c r="K14" i="30" s="1"/>
  <c r="E14" i="30"/>
  <c r="D14" i="30"/>
  <c r="B14" i="30"/>
  <c r="F13" i="30"/>
  <c r="E13" i="30"/>
  <c r="D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F14" i="27"/>
  <c r="M14" i="27" s="1"/>
  <c r="B15" i="27"/>
  <c r="D15" i="27"/>
  <c r="E15" i="27"/>
  <c r="F15" i="27"/>
  <c r="J15" i="27"/>
  <c r="K15" i="27" s="1"/>
  <c r="D13" i="27"/>
  <c r="E13" i="27"/>
  <c r="F13" i="27"/>
  <c r="M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15" i="27"/>
  <c r="J13" i="31"/>
  <c r="F27" i="31"/>
  <c r="M13" i="30"/>
  <c r="I13" i="30"/>
  <c r="M14" i="30"/>
  <c r="J13" i="30"/>
  <c r="K13" i="30" s="1"/>
  <c r="I27" i="31"/>
  <c r="F27" i="27" l="1"/>
  <c r="J13" i="27"/>
  <c r="K13" i="27" s="1"/>
  <c r="I14" i="30"/>
  <c r="I15" i="30"/>
  <c r="J14" i="27"/>
  <c r="K14" i="27" s="1"/>
  <c r="F27" i="30"/>
  <c r="J27" i="31"/>
  <c r="K27" i="31" s="1"/>
  <c r="J27" i="27"/>
  <c r="K27" i="27" s="1"/>
  <c r="M27" i="26"/>
  <c r="M27" i="27"/>
  <c r="J15" i="30"/>
  <c r="K15" i="30" s="1"/>
  <c r="I27" i="26"/>
  <c r="J27" i="26"/>
  <c r="K27" i="26" s="1"/>
  <c r="I27" i="30"/>
  <c r="J27" i="30"/>
  <c r="K27" i="30" s="1"/>
  <c r="M27" i="30"/>
  <c r="I27" i="27"/>
  <c r="M27" i="3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<sst xmlns="http://schemas.openxmlformats.org/spreadsheetml/2006/main" count="136" uniqueCount="52">
  <si>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</si>
  <si>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</si>
  <si>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</si>
  <si>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</si>
  <si>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</si>
  <si>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</si>
  <si>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</si>
  <si>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</si>
  <si>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</si>
  <si>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</si>
  <si>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</si>
  <si>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</si>
  <si>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</si>
  <si>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</si>
  <si>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</si>
  <si>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</si>
  <si>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</si>
  <si>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</si>
  <si>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</si>
  <si>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</si>
  <si>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</si>
  <si>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</si>
  <si>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</si>
  <si>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</si>
  <si>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</si>
  <si>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</si>
  <si>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</si>
  <si>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</si>
  <si>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</si>
  <si>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</si>
  <si>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</si>
  <si>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AGOSTO - DICIEMBRE 2025</t>
  </si>
  <si>
    <t>LIC.ANGELHERNANDEZ SANCHEZ</t>
  </si>
  <si>
    <t>GESTION EMPRESARIAL</t>
  </si>
  <si>
    <t>AGOSTO DICIEMBRE 2025</t>
  </si>
  <si>
    <t>LIC ANGEL HERNANDEZ SANCHEZ</t>
  </si>
  <si>
    <t>PROBABILIDAD Y ESTADISTICA PARA ADMON</t>
  </si>
  <si>
    <t>MATEMATICAS APLICADA A LA ADMON</t>
  </si>
  <si>
    <t>ESTADISTICA PARA LA ADMON</t>
  </si>
  <si>
    <t>ADMINISTRACION</t>
  </si>
  <si>
    <t>ASMINISTRACION</t>
  </si>
  <si>
    <t>DEPARTAMENTO CIENCIAS BASICAS</t>
  </si>
  <si>
    <t>probabilidad y estadistica admon</t>
  </si>
  <si>
    <t>matematica aplicada a la admon</t>
  </si>
  <si>
    <t>estadistica para la admon</t>
  </si>
  <si>
    <t>admon</t>
  </si>
  <si>
    <t>gestion empresarial</t>
  </si>
  <si>
    <t>final</t>
  </si>
  <si>
    <t>departamento ciencias basicas</t>
  </si>
  <si>
    <t>105a</t>
  </si>
  <si>
    <t>307a</t>
  </si>
  <si>
    <t>305a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</si>
</sst>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3" zoomScaleNormal="100" zoomScaleSheetLayoutView="100" zoomScalePageLayoutView="70" workbookViewId="0">
      <selection activeCell="F5" sqref="F5:I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24" t="s">
        <v>27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x14ac:dyDescent="0.2">
      <c r="A5" s="16"/>
      <c r="B5" s="27" t="s">
        <v>1</v>
      </c>
      <c r="C5" s="27"/>
      <c r="D5" s="27"/>
      <c r="E5" s="27"/>
      <c r="F5" s="28" t="s">
        <v>41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3</v>
      </c>
      <c r="D7" s="29"/>
      <c r="E7" s="11" t="s">
        <v>4</v>
      </c>
      <c r="F7" s="5">
        <v>3</v>
      </c>
      <c r="H7" s="4" t="s">
        <v>5</v>
      </c>
      <c r="I7" s="5">
        <v>3</v>
      </c>
      <c r="J7" s="30" t="s">
        <v>6</v>
      </c>
      <c r="K7" s="30"/>
      <c r="L7" s="30"/>
      <c r="M7" s="29" t="s">
        <v>34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">
        <v>35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x14ac:dyDescent="0.2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ht="25.5" x14ac:dyDescent="0.2">
      <c r="A13" s="17"/>
      <c r="B13" s="7" t="s">
        <v>36</v>
      </c>
      <c r="C13" s="8"/>
      <c r="D13" s="8">
        <v>1</v>
      </c>
      <c r="E13" s="23" t="s">
        <v>33</v>
      </c>
      <c r="F13" s="8">
        <v>18</v>
      </c>
      <c r="G13" s="8">
        <v>18</v>
      </c>
      <c r="H13" s="8"/>
      <c r="I13" s="9"/>
      <c r="J13" s="8">
        <v>0</v>
      </c>
      <c r="K13" s="9">
        <v>0</v>
      </c>
      <c r="L13" s="8">
        <v>0</v>
      </c>
      <c r="M13" s="9">
        <v>0</v>
      </c>
      <c r="N13" s="8">
        <v>91</v>
      </c>
      <c r="O13" s="12">
        <v>0.83</v>
      </c>
      <c r="P13" s="17"/>
    </row>
    <row r="14" spans="1:16" s="10" customFormat="1" x14ac:dyDescent="0.2">
      <c r="A14" s="17"/>
      <c r="B14" s="7" t="s">
        <v>37</v>
      </c>
      <c r="C14" s="8"/>
      <c r="D14" s="8">
        <v>1</v>
      </c>
      <c r="E14" s="8" t="s">
        <v>39</v>
      </c>
      <c r="F14" s="8">
        <v>25</v>
      </c>
      <c r="G14" s="8">
        <v>25</v>
      </c>
      <c r="H14" s="8"/>
      <c r="I14" s="9"/>
      <c r="J14" s="8">
        <v>0</v>
      </c>
      <c r="K14" s="9">
        <v>0</v>
      </c>
      <c r="L14" s="8">
        <v>0</v>
      </c>
      <c r="M14" s="9">
        <v>0</v>
      </c>
      <c r="N14" s="8">
        <v>90</v>
      </c>
      <c r="O14" s="12">
        <v>0.24</v>
      </c>
      <c r="P14" s="17"/>
    </row>
    <row r="15" spans="1:16" s="10" customFormat="1" x14ac:dyDescent="0.2">
      <c r="A15" s="17"/>
      <c r="B15" s="7" t="s">
        <v>38</v>
      </c>
      <c r="C15" s="8"/>
      <c r="D15" s="8">
        <v>1</v>
      </c>
      <c r="E15" s="8" t="s">
        <v>40</v>
      </c>
      <c r="F15" s="8">
        <v>29</v>
      </c>
      <c r="G15" s="8">
        <v>29</v>
      </c>
      <c r="H15" s="8"/>
      <c r="I15" s="9"/>
      <c r="J15" s="8">
        <v>0</v>
      </c>
      <c r="K15" s="9">
        <v>0</v>
      </c>
      <c r="L15" s="8">
        <v>0</v>
      </c>
      <c r="M15" s="9">
        <v>0</v>
      </c>
      <c r="N15" s="8">
        <v>90</v>
      </c>
      <c r="O15" s="12">
        <v>0.37</v>
      </c>
      <c r="P15" s="17"/>
    </row>
    <row r="16" spans="1:16" s="10" customFormat="1" x14ac:dyDescent="0.2">
      <c r="A16" s="17"/>
      <c r="B16" s="7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72</v>
      </c>
      <c r="G27" s="20">
        <f>SUM(G13:G26)</f>
        <v>72</v>
      </c>
      <c r="H27" s="20">
        <f>SUM(H13:H26)</f>
        <v>0</v>
      </c>
      <c r="I27" s="21">
        <f>SUM(G27:H27)/F27</f>
        <v>1</v>
      </c>
      <c r="J27" s="20">
        <f t="shared" ref="J27" si="0">(F27-SUM(G27:H27))-L27</f>
        <v>0</v>
      </c>
      <c r="K27" s="21">
        <f t="shared" ref="K27" si="1">J27/F27</f>
        <v>0</v>
      </c>
      <c r="L27" s="20">
        <f>SUM(L13:L26)</f>
        <v>0</v>
      </c>
      <c r="M27" s="21">
        <f t="shared" ref="M27" si="2">L27/F27</f>
        <v>0</v>
      </c>
      <c r="N27" s="20">
        <f>AVERAGE(N13:N26)</f>
        <v>90.333333333333329</v>
      </c>
      <c r="O27" s="22">
        <f>AVERAGE(O13:O26)</f>
        <v>0.48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A5" zoomScaleNormal="100" zoomScaleSheetLayoutView="100" zoomScalePageLayoutView="70" workbookViewId="0">
      <selection activeCell="G14" sqref="G1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24" t="s">
        <v>28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x14ac:dyDescent="0.2">
      <c r="A5" s="16"/>
      <c r="B5" s="27" t="s">
        <v>1</v>
      </c>
      <c r="C5" s="27"/>
      <c r="D5" s="27"/>
      <c r="E5" s="27"/>
      <c r="F5" s="28" t="str">
        <f>'1'!F5</f>
        <v>DEPARTAMENTO CIENCIAS BASICAS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26</v>
      </c>
      <c r="D7" s="29"/>
      <c r="E7" s="11" t="s">
        <v>4</v>
      </c>
      <c r="F7" s="5">
        <f>'1'!F7</f>
        <v>3</v>
      </c>
      <c r="H7" s="4" t="s">
        <v>5</v>
      </c>
      <c r="I7" s="5">
        <f>'1'!I7</f>
        <v>3</v>
      </c>
      <c r="J7" s="30" t="s">
        <v>6</v>
      </c>
      <c r="K7" s="30"/>
      <c r="L7" s="30"/>
      <c r="M7" s="29" t="str">
        <f>'1'!M7</f>
        <v>AGOSTO DICIEMBRE 2025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tr">
        <f>'1'!C9</f>
        <v>LIC ANGEL HERNANDEZ SANCHEZ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x14ac:dyDescent="0.2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ht="25.5" x14ac:dyDescent="0.2">
      <c r="A13" s="17"/>
      <c r="B13" s="13" t="str">
        <f>'1'!B13</f>
        <v>PROBABILIDAD Y ESTADISTICA PARA ADMON</v>
      </c>
      <c r="C13" s="8"/>
      <c r="D13" s="8">
        <f>'1'!D13</f>
        <v>1</v>
      </c>
      <c r="E13" s="8" t="str">
        <f>'1'!E13</f>
        <v>GESTION EMPRESARIAL</v>
      </c>
      <c r="F13" s="8">
        <f>'1'!F13</f>
        <v>18</v>
      </c>
      <c r="G13" s="8">
        <v>18</v>
      </c>
      <c r="H13" s="8"/>
      <c r="I13" s="9">
        <v>0</v>
      </c>
      <c r="J13" s="8">
        <f t="shared" ref="J13:J27" si="0">(F13-SUM(G13:H13))-L13</f>
        <v>0</v>
      </c>
      <c r="K13" s="9">
        <f t="shared" ref="K13:K27" si="1">J13/F13</f>
        <v>0</v>
      </c>
      <c r="L13" s="8"/>
      <c r="M13" s="9">
        <f t="shared" ref="M13:M27" si="2">L13/F13</f>
        <v>0</v>
      </c>
      <c r="N13" s="8">
        <v>91</v>
      </c>
      <c r="O13" s="12">
        <v>0.83</v>
      </c>
      <c r="P13" s="17"/>
    </row>
    <row r="14" spans="1:16" s="10" customFormat="1" x14ac:dyDescent="0.2">
      <c r="A14" s="17"/>
      <c r="B14" s="13" t="str">
        <f>'1'!B14</f>
        <v>MATEMATICAS APLICADA A LA ADMON</v>
      </c>
      <c r="C14" s="8"/>
      <c r="D14" s="8">
        <f>'1'!D14</f>
        <v>1</v>
      </c>
      <c r="E14" s="8" t="str">
        <f>'1'!E14</f>
        <v>ADMINISTRACION</v>
      </c>
      <c r="F14" s="8">
        <f>'1'!F14</f>
        <v>25</v>
      </c>
      <c r="G14" s="8">
        <v>25</v>
      </c>
      <c r="H14" s="8"/>
      <c r="I14" s="9">
        <v>0</v>
      </c>
      <c r="J14" s="8">
        <f>(F14-SUM(G14:H14))-L14</f>
        <v>0</v>
      </c>
      <c r="K14" s="9">
        <f t="shared" si="1"/>
        <v>0</v>
      </c>
      <c r="L14" s="8"/>
      <c r="M14" s="9">
        <f t="shared" si="2"/>
        <v>0</v>
      </c>
      <c r="N14" s="8">
        <v>90</v>
      </c>
      <c r="O14" s="12">
        <v>0.24</v>
      </c>
      <c r="P14" s="17"/>
    </row>
    <row r="15" spans="1:16" s="10" customFormat="1" x14ac:dyDescent="0.2">
      <c r="A15" s="17"/>
      <c r="B15" s="13" t="str">
        <f>'1'!B15</f>
        <v>ESTADISTICA PARA LA ADMON</v>
      </c>
      <c r="C15" s="8"/>
      <c r="D15" s="8">
        <f>'1'!D15</f>
        <v>1</v>
      </c>
      <c r="E15" s="8" t="str">
        <f>'1'!E15</f>
        <v>ASMINISTRACION</v>
      </c>
      <c r="F15" s="8">
        <f>'1'!F15</f>
        <v>29</v>
      </c>
      <c r="G15" s="8">
        <v>29</v>
      </c>
      <c r="H15" s="8"/>
      <c r="I15" s="9">
        <v>0</v>
      </c>
      <c r="J15" s="8">
        <f t="shared" ref="J15" si="3">(F15-SUM(G15:H15))-L15</f>
        <v>0</v>
      </c>
      <c r="K15" s="9">
        <f t="shared" si="1"/>
        <v>0</v>
      </c>
      <c r="L15" s="8"/>
      <c r="M15" s="9">
        <f t="shared" si="2"/>
        <v>0</v>
      </c>
      <c r="N15" s="8">
        <v>90</v>
      </c>
      <c r="O15" s="12">
        <v>0.37</v>
      </c>
      <c r="P15" s="17"/>
    </row>
    <row r="16" spans="1:16" s="10" customFormat="1" x14ac:dyDescent="0.2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72</v>
      </c>
      <c r="G27" s="20">
        <f>SUM(G13:G26)</f>
        <v>72</v>
      </c>
      <c r="H27" s="20">
        <f>SUM(H13:H26)</f>
        <v>0</v>
      </c>
      <c r="I27" s="21">
        <f>SUM(G27:H27)/F27</f>
        <v>1</v>
      </c>
      <c r="J27" s="20">
        <f t="shared" si="0"/>
        <v>0</v>
      </c>
      <c r="K27" s="21">
        <f t="shared" si="1"/>
        <v>0</v>
      </c>
      <c r="L27" s="20">
        <f>SUM(L13:L26)</f>
        <v>0</v>
      </c>
      <c r="M27" s="21">
        <f t="shared" si="2"/>
        <v>0</v>
      </c>
      <c r="N27" s="20">
        <f>AVERAGE(N13:N26)</f>
        <v>90.333333333333329</v>
      </c>
      <c r="O27" s="22">
        <f>AVERAGE(O13:O26)</f>
        <v>0.48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topLeftCell="A4" zoomScaleNormal="100" zoomScaleSheetLayoutView="100" zoomScalePageLayoutView="70" workbookViewId="0">
      <selection activeCell="C19" sqref="C19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24" t="s">
        <v>29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x14ac:dyDescent="0.2">
      <c r="A5" s="16"/>
      <c r="B5" s="27" t="s">
        <v>1</v>
      </c>
      <c r="C5" s="27"/>
      <c r="D5" s="27"/>
      <c r="E5" s="27"/>
      <c r="F5" s="28" t="str">
        <f>'1'!F5</f>
        <v>DEPARTAMENTO CIENCIAS BASICAS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>
        <v>3</v>
      </c>
      <c r="D7" s="29"/>
      <c r="E7" s="11" t="s">
        <v>4</v>
      </c>
      <c r="F7" s="5">
        <f>'1'!F7</f>
        <v>3</v>
      </c>
      <c r="H7" s="4" t="s">
        <v>5</v>
      </c>
      <c r="I7" s="5">
        <f>'1'!I7</f>
        <v>3</v>
      </c>
      <c r="J7" s="30" t="s">
        <v>6</v>
      </c>
      <c r="K7" s="30"/>
      <c r="L7" s="30"/>
      <c r="M7" s="29" t="str">
        <f>'1'!M7</f>
        <v>AGOSTO DICIEMBRE 2025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tr">
        <f>'1'!C9</f>
        <v>LIC ANGEL HERNANDEZ SANCHEZ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x14ac:dyDescent="0.2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ht="25.5" x14ac:dyDescent="0.2">
      <c r="A13" s="17"/>
      <c r="B13" s="13" t="str">
        <f>'1'!B13</f>
        <v>PROBABILIDAD Y ESTADISTICA PARA ADMON</v>
      </c>
      <c r="C13" s="8"/>
      <c r="D13" s="8">
        <f>'1'!D13</f>
        <v>1</v>
      </c>
      <c r="E13" s="8" t="str">
        <f>'1'!E13</f>
        <v>GESTION EMPRESARIAL</v>
      </c>
      <c r="F13" s="8">
        <f>'1'!F13</f>
        <v>18</v>
      </c>
      <c r="G13" s="8">
        <v>18</v>
      </c>
      <c r="H13" s="8">
        <v>0</v>
      </c>
      <c r="I13" s="9">
        <f>(G13+H13)/F13</f>
        <v>1</v>
      </c>
      <c r="J13" s="8">
        <f t="shared" ref="J13:J27" si="0">(F13-SUM(G13:H13))-L13</f>
        <v>0</v>
      </c>
      <c r="K13" s="9">
        <f t="shared" ref="K13:K27" si="1">J13/F13</f>
        <v>0</v>
      </c>
      <c r="L13" s="8"/>
      <c r="M13" s="9">
        <f t="shared" ref="M13:M27" si="2">L13/F13</f>
        <v>0</v>
      </c>
      <c r="N13" s="8">
        <v>91</v>
      </c>
      <c r="O13" s="12">
        <v>0.83</v>
      </c>
      <c r="P13" s="17"/>
    </row>
    <row r="14" spans="1:16" s="10" customFormat="1" x14ac:dyDescent="0.2">
      <c r="A14" s="17"/>
      <c r="B14" s="13" t="str">
        <f>'1'!B14</f>
        <v>MATEMATICAS APLICADA A LA ADMON</v>
      </c>
      <c r="C14" s="8"/>
      <c r="D14" s="8">
        <f>'1'!D14</f>
        <v>1</v>
      </c>
      <c r="E14" s="8" t="str">
        <f>'1'!E14</f>
        <v>ADMINISTRACION</v>
      </c>
      <c r="F14" s="8">
        <f>'1'!F14</f>
        <v>25</v>
      </c>
      <c r="G14" s="8">
        <v>25</v>
      </c>
      <c r="H14" s="8">
        <v>0</v>
      </c>
      <c r="I14" s="9">
        <f t="shared" ref="I14:I15" si="3">(G14+H14)/F14</f>
        <v>1</v>
      </c>
      <c r="J14" s="8">
        <f>(F14-SUM(G14:H14))-L14</f>
        <v>0</v>
      </c>
      <c r="K14" s="9">
        <f t="shared" si="1"/>
        <v>0</v>
      </c>
      <c r="L14" s="8"/>
      <c r="M14" s="9">
        <f t="shared" si="2"/>
        <v>0</v>
      </c>
      <c r="N14" s="8">
        <v>90</v>
      </c>
      <c r="O14" s="12">
        <v>0.24</v>
      </c>
      <c r="P14" s="17"/>
    </row>
    <row r="15" spans="1:16" s="10" customFormat="1" x14ac:dyDescent="0.2">
      <c r="A15" s="17"/>
      <c r="B15" s="13" t="str">
        <f>'1'!B15</f>
        <v>ESTADISTICA PARA LA ADMON</v>
      </c>
      <c r="C15" s="8"/>
      <c r="D15" s="8">
        <f>'1'!D15</f>
        <v>1</v>
      </c>
      <c r="E15" s="8" t="str">
        <f>'1'!E15</f>
        <v>ASMINISTRACION</v>
      </c>
      <c r="F15" s="8">
        <f>'1'!F15</f>
        <v>29</v>
      </c>
      <c r="G15" s="8">
        <v>29</v>
      </c>
      <c r="H15" s="8">
        <v>0</v>
      </c>
      <c r="I15" s="9">
        <f t="shared" si="3"/>
        <v>1</v>
      </c>
      <c r="J15" s="8">
        <f t="shared" ref="J15" si="4">(F15-SUM(G15:H15))-L15</f>
        <v>0</v>
      </c>
      <c r="K15" s="9">
        <f t="shared" si="1"/>
        <v>0</v>
      </c>
      <c r="L15" s="8"/>
      <c r="M15" s="9">
        <f t="shared" si="2"/>
        <v>0</v>
      </c>
      <c r="N15" s="8">
        <v>90</v>
      </c>
      <c r="O15" s="12">
        <v>0.37</v>
      </c>
      <c r="P15" s="17"/>
    </row>
    <row r="16" spans="1:16" s="10" customFormat="1" x14ac:dyDescent="0.2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72</v>
      </c>
      <c r="G27" s="20">
        <f>SUM(G13:G26)</f>
        <v>72</v>
      </c>
      <c r="H27" s="20">
        <f>SUM(H13:H26)</f>
        <v>0</v>
      </c>
      <c r="I27" s="21">
        <f>SUM(G27:H27)/F27</f>
        <v>1</v>
      </c>
      <c r="J27" s="20">
        <f t="shared" si="0"/>
        <v>0</v>
      </c>
      <c r="K27" s="21">
        <f t="shared" si="1"/>
        <v>0</v>
      </c>
      <c r="L27" s="20">
        <f>SUM(L13:L26)</f>
        <v>0</v>
      </c>
      <c r="M27" s="21">
        <f t="shared" si="2"/>
        <v>0</v>
      </c>
      <c r="N27" s="20">
        <f>AVERAGE(N13:N26)</f>
        <v>90.333333333333329</v>
      </c>
      <c r="O27" s="22">
        <f>AVERAGE(O13:O26)</f>
        <v>0.48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T37"/>
  <sheetViews>
    <sheetView tabSelected="1" topLeftCell="C1" zoomScale="80" zoomScaleNormal="80" zoomScaleSheetLayoutView="100" zoomScalePageLayoutView="70" workbookViewId="0">
      <selection activeCell="G21" sqref="G21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24" t="s">
        <v>30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x14ac:dyDescent="0.2">
      <c r="A5" s="16"/>
      <c r="B5" s="27" t="s">
        <v>1</v>
      </c>
      <c r="C5" s="27"/>
      <c r="D5" s="27"/>
      <c r="E5" s="27"/>
      <c r="F5" s="28" t="s">
        <v>48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47</v>
      </c>
      <c r="D7" s="29"/>
      <c r="E7" s="11" t="s">
        <v>4</v>
      </c>
      <c r="F7" s="5">
        <v>3</v>
      </c>
      <c r="H7" s="4" t="s">
        <v>5</v>
      </c>
      <c r="I7" s="5">
        <v>3</v>
      </c>
      <c r="J7" s="30" t="s">
        <v>6</v>
      </c>
      <c r="K7" s="30"/>
      <c r="L7" s="30"/>
      <c r="M7" s="29" t="s">
        <v>31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">
        <v>32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x14ac:dyDescent="0.2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x14ac:dyDescent="0.2">
      <c r="A13" s="17"/>
      <c r="B13" s="13" t="s">
        <v>42</v>
      </c>
      <c r="C13" s="8">
        <v>1</v>
      </c>
      <c r="D13" s="8" t="s">
        <v>50</v>
      </c>
      <c r="E13" s="8" t="s">
        <v>46</v>
      </c>
      <c r="F13" s="8">
        <v>18</v>
      </c>
      <c r="G13" s="8">
        <v>0</v>
      </c>
      <c r="H13" s="8">
        <v>0</v>
      </c>
      <c r="I13" s="9">
        <f>(G13+H13)/F13</f>
        <v>0</v>
      </c>
      <c r="J13" s="8">
        <f t="shared" ref="J13:J27" si="0">(F13-SUM(G13:H13))-L13</f>
        <v>18</v>
      </c>
      <c r="K13" s="9">
        <f t="shared" ref="K13:K15" si="1">J13/F13</f>
        <v>1</v>
      </c>
      <c r="L13" s="8"/>
      <c r="M13" s="9">
        <f t="shared" ref="M13:M15" si="2">L13/F13</f>
        <v>0</v>
      </c>
      <c r="N13" s="8">
        <v>96.9</v>
      </c>
      <c r="O13" s="12">
        <v>0.77780000000000005</v>
      </c>
      <c r="P13" s="17"/>
    </row>
    <row r="14" spans="1:16" s="10" customFormat="1" x14ac:dyDescent="0.2">
      <c r="A14" s="17"/>
      <c r="B14" s="13" t="s">
        <v>43</v>
      </c>
      <c r="C14" s="8">
        <v>1</v>
      </c>
      <c r="D14" s="8" t="s">
        <v>49</v>
      </c>
      <c r="E14" s="8" t="s">
        <v>45</v>
      </c>
      <c r="F14" s="8">
        <v>30</v>
      </c>
      <c r="G14" s="8">
        <v>6</v>
      </c>
      <c r="H14" s="8">
        <v>0</v>
      </c>
      <c r="I14" s="9">
        <f t="shared" ref="I14:I16" si="3">(G14+H14)/F14</f>
        <v>0.2</v>
      </c>
      <c r="J14" s="8">
        <v>24</v>
      </c>
      <c r="K14" s="9">
        <f t="shared" si="1"/>
        <v>0.8</v>
      </c>
      <c r="L14" s="8"/>
      <c r="M14" s="9">
        <f t="shared" si="2"/>
        <v>0</v>
      </c>
      <c r="N14" s="8">
        <v>72.599999999999994</v>
      </c>
      <c r="O14" s="12">
        <v>0.8</v>
      </c>
      <c r="P14" s="17"/>
    </row>
    <row r="15" spans="1:16" s="10" customFormat="1" x14ac:dyDescent="0.2">
      <c r="A15" s="17"/>
      <c r="B15" s="13" t="s">
        <v>44</v>
      </c>
      <c r="C15" s="8">
        <v>1</v>
      </c>
      <c r="D15" s="8" t="s">
        <v>51</v>
      </c>
      <c r="E15" s="8" t="s">
        <v>45</v>
      </c>
      <c r="F15" s="8">
        <v>29</v>
      </c>
      <c r="G15" s="8">
        <v>0</v>
      </c>
      <c r="H15" s="8">
        <v>0</v>
      </c>
      <c r="I15" s="9">
        <f t="shared" si="3"/>
        <v>0</v>
      </c>
      <c r="J15" s="8">
        <v>29</v>
      </c>
      <c r="K15" s="9">
        <f t="shared" si="1"/>
        <v>1</v>
      </c>
      <c r="L15" s="8"/>
      <c r="M15" s="9">
        <f t="shared" si="2"/>
        <v>0</v>
      </c>
      <c r="N15" s="8">
        <v>87.17</v>
      </c>
      <c r="O15" s="12">
        <v>0.68959999999999999</v>
      </c>
      <c r="P15" s="17"/>
    </row>
    <row r="16" spans="1:16" s="10" customFormat="1" x14ac:dyDescent="0.2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77</v>
      </c>
      <c r="G27" s="20">
        <f>SUM(G13:G26)</f>
        <v>6</v>
      </c>
      <c r="H27" s="20">
        <f>SUM(H13:H26)</f>
        <v>0</v>
      </c>
      <c r="I27" s="21">
        <f>SUM(G27:H27)/F27</f>
        <v>7.792207792207792E-2</v>
      </c>
      <c r="J27" s="20">
        <f t="shared" si="0"/>
        <v>71</v>
      </c>
      <c r="K27" s="21">
        <f t="shared" ref="K13:K27" si="4">J27/F27</f>
        <v>0.92207792207792205</v>
      </c>
      <c r="L27" s="20">
        <f>SUM(L13:L26)</f>
        <v>0</v>
      </c>
      <c r="M27" s="21">
        <f t="shared" ref="M13:M27" si="5">L27/F27</f>
        <v>0</v>
      </c>
      <c r="N27" s="20">
        <f>AVERAGE(N13:N26)</f>
        <v>85.556666666666672</v>
      </c>
      <c r="O27" s="22">
        <f>AVERAGE(O13:O26)</f>
        <v>0.75580000000000014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  <row r="37" spans="19:20" x14ac:dyDescent="0.2">
      <c r="S37" s="1">
        <f>COUNTIF(R5:R34,"&gt;=87.17")</f>
        <v>0</v>
      </c>
      <c r="T37" s="1">
        <f>+S37/29</f>
        <v>0</v>
      </c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4c96f4e2-f7db-4e02-b8f8-29de1b03c969"/>
    <ds:schemaRef ds:uri="d87f237c-3101-4265-aa9b-ec3b3a62240c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purl.org/dc/terms/"/>
    <ds:schemaRef ds:uri="http://schemas.microsoft.com/office/2006/documentManagement/types"/>
    <ds:schemaRef ds:uri="4c96f4e2-f7db-4e02-b8f8-29de1b03c969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infopath/2007/PartnerControls"/>
    <ds:schemaRef ds:uri="d87f237c-3101-4265-aa9b-ec3b3a62240c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</cp:lastModifiedBy>
  <cp:revision/>
  <cp:lastPrinted>2025-07-02T21:33:58Z</cp:lastPrinted>
  <dcterms:created xsi:type="dcterms:W3CDTF">2021-11-22T14:45:25Z</dcterms:created>
  <dcterms:modified xsi:type="dcterms:W3CDTF">2026-01-09T17:55:24Z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